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C:\Users\StFr\Desktop\Wordtexter\"/>
    </mc:Choice>
  </mc:AlternateContent>
  <bookViews>
    <workbookView xWindow="-120" yWindow="-120" windowWidth="24240" windowHeight="13290" tabRatio="812"/>
  </bookViews>
  <sheets>
    <sheet name="Basuppgifter" sheetId="1" r:id="rId1"/>
    <sheet name="Redovisningsblad" sheetId="2" r:id="rId2"/>
    <sheet name="Årsredovisning" sheetId="3" r:id="rId3"/>
    <sheet name="Spec övriga bankinsät. " sheetId="5" r:id="rId4"/>
    <sheet name="Spec övriga utgifter" sheetId="4" r:id="rId5"/>
    <sheet name="Budget " sheetId="7" r:id="rId6"/>
    <sheet name="Nästa års IB" sheetId="6" r:id="rId7"/>
    <sheet name="Dagbok &amp; reseräkning" sheetId="9" r:id="rId8"/>
    <sheet name="Ersättning för utgifter" sheetId="11" r:id="rId9"/>
    <sheet name="Tips" sheetId="10" r:id="rId10"/>
  </sheets>
  <externalReferences>
    <externalReference r:id="rId11"/>
  </externalReferences>
  <definedNames>
    <definedName name="_xlnm.Print_Area" localSheetId="5">'Budget '!$B$4:$C$30</definedName>
    <definedName name="_xlnm.Print_Area" localSheetId="7">'Dagbok &amp; reseräkning'!$A$1:$D$47,'Dagbok &amp; reseräkning'!$A$49:$D$97,'Dagbok &amp; reseräkning'!$A$99:$D$147,'Dagbok &amp; reseräkning'!$A$149:$D$197</definedName>
    <definedName name="_xlnm.Print_Area" localSheetId="1">Redovisningsblad!$A$4:$W$56</definedName>
    <definedName name="_xlnm.Print_Area" localSheetId="3">'Spec övriga bankinsät. '!$A$1:$C$50</definedName>
    <definedName name="_xlnm.Print_Area" localSheetId="4">'Spec övriga utgifter'!$A$1:$C$47,'Spec övriga utgifter'!$A$51:$C$98</definedName>
    <definedName name="_xlnm.Print_Area" localSheetId="2">Årsredovisning!$B$1:$J$48,Årsredovisning!$M$2:$P$40,Årsredovisning!$R$2:$T$44,Årsredovisning!$W$1:$AA$47</definedName>
    <definedName name="Z_68560EC1_444A_433C_902D_992DE999EB0C_.wvu.PrintArea" localSheetId="5" hidden="1">'Budget '!$B$4:$C$30</definedName>
    <definedName name="Z_68560EC1_444A_433C_902D_992DE999EB0C_.wvu.PrintArea" localSheetId="1" hidden="1">Redovisningsblad!$B$1:$H$2</definedName>
    <definedName name="Z_68560EC1_444A_433C_902D_992DE999EB0C_.wvu.PrintArea" localSheetId="3" hidden="1">'Spec övriga bankinsät. '!$A$1:$C$50</definedName>
    <definedName name="Z_68560EC1_444A_433C_902D_992DE999EB0C_.wvu.PrintArea" localSheetId="4" hidden="1">'Spec övriga utgifter'!$A$1:$C$47</definedName>
    <definedName name="Z_68560EC1_444A_433C_902D_992DE999EB0C_.wvu.PrintArea" localSheetId="2" hidden="1">Årsredovisning!$B$1:$J$48,Årsredovisning!$M$2:$P$40,Årsredovisning!$R$2:$T$44,Årsredovisning!$W$1:$AA$47</definedName>
  </definedNames>
  <calcPr calcId="162913"/>
  <customWorkbookViews>
    <customWorkbookView name="test" guid="{68560EC1-444A-433C-902D-992DE999EB0C}" maximized="1" xWindow="-8" yWindow="-8" windowWidth="1616" windowHeight="886" tabRatio="754" activeSheetId="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1" i="7" l="1"/>
  <c r="B10" i="7"/>
  <c r="B9" i="7"/>
  <c r="B8" i="7"/>
  <c r="B7" i="7"/>
  <c r="B6" i="7"/>
  <c r="I2" i="10" l="1"/>
  <c r="J2" i="10"/>
  <c r="K2" i="10"/>
  <c r="L2" i="10"/>
  <c r="M2" i="10"/>
  <c r="N2" i="10"/>
  <c r="O2" i="10"/>
  <c r="P2" i="10"/>
  <c r="Q2" i="10"/>
  <c r="R2" i="10"/>
  <c r="S2" i="10"/>
  <c r="C2" i="10"/>
  <c r="D2" i="10"/>
  <c r="E2" i="10"/>
  <c r="F2" i="10"/>
  <c r="G2" i="10"/>
  <c r="H2" i="10"/>
  <c r="B2" i="10"/>
  <c r="A1" i="9" l="1"/>
  <c r="A1" i="11" l="1"/>
  <c r="C44" i="11" l="1"/>
  <c r="H19" i="2" l="1"/>
  <c r="A1" i="5" l="1"/>
  <c r="M22" i="3" l="1"/>
  <c r="H11" i="3" l="1"/>
  <c r="C46" i="9" l="1"/>
  <c r="D196" i="9"/>
  <c r="D146" i="9"/>
  <c r="D96" i="9"/>
  <c r="D46" i="9"/>
  <c r="K3" i="9" s="1"/>
  <c r="K4" i="9" l="1"/>
  <c r="K6" i="9"/>
  <c r="K5" i="9"/>
  <c r="A51" i="4"/>
  <c r="A1" i="4"/>
  <c r="C97" i="4"/>
  <c r="E58" i="4"/>
  <c r="E59" i="4"/>
  <c r="E60" i="4"/>
  <c r="E61" i="4"/>
  <c r="E62" i="4"/>
  <c r="E63" i="4"/>
  <c r="E54" i="4"/>
  <c r="E55" i="4"/>
  <c r="E56" i="4"/>
  <c r="E57" i="4"/>
  <c r="E53" i="4"/>
  <c r="E52" i="4"/>
  <c r="C196" i="9" l="1"/>
  <c r="C146" i="9"/>
  <c r="C96" i="9"/>
  <c r="A149" i="9" l="1"/>
  <c r="A99" i="9"/>
  <c r="A49" i="9"/>
  <c r="J35" i="2" l="1"/>
  <c r="J36" i="2"/>
  <c r="J37" i="2"/>
  <c r="J38" i="2"/>
  <c r="J39" i="2"/>
  <c r="J40" i="2"/>
  <c r="J41" i="2"/>
  <c r="J42" i="2"/>
  <c r="J34" i="2"/>
  <c r="N29" i="2"/>
  <c r="K30" i="2"/>
  <c r="L30" i="2"/>
  <c r="U19" i="2"/>
  <c r="T19" i="2"/>
  <c r="J43" i="2" l="1"/>
  <c r="N26" i="10"/>
  <c r="N25" i="10"/>
  <c r="N24" i="10"/>
  <c r="N23" i="10"/>
  <c r="N22" i="10"/>
  <c r="N21" i="10"/>
  <c r="N20" i="10"/>
  <c r="N19" i="10"/>
  <c r="S16" i="10"/>
  <c r="R16" i="10"/>
  <c r="Q16" i="10"/>
  <c r="P16" i="10"/>
  <c r="O16" i="10"/>
  <c r="N16" i="10"/>
  <c r="M16" i="10"/>
  <c r="L16" i="10"/>
  <c r="K16" i="10"/>
  <c r="J16" i="10"/>
  <c r="I16" i="10"/>
  <c r="H16" i="10"/>
  <c r="G16" i="10"/>
  <c r="F16" i="10"/>
  <c r="E16" i="10"/>
  <c r="D16" i="10"/>
  <c r="C16" i="10"/>
  <c r="B16" i="10"/>
  <c r="K47" i="2" l="1"/>
  <c r="O2" i="2" l="1"/>
  <c r="B6" i="2"/>
  <c r="V6" i="2"/>
  <c r="V7" i="2" s="1"/>
  <c r="V8" i="2" s="1"/>
  <c r="V9" i="2" s="1"/>
  <c r="V10" i="2" s="1"/>
  <c r="V11" i="2" s="1"/>
  <c r="V12" i="2" s="1"/>
  <c r="V13" i="2" s="1"/>
  <c r="B19" i="2"/>
  <c r="C19" i="2"/>
  <c r="D19" i="2"/>
  <c r="F19" i="2"/>
  <c r="G19" i="2"/>
  <c r="I19" i="2"/>
  <c r="K19" i="2"/>
  <c r="L19" i="2"/>
  <c r="M19" i="2"/>
  <c r="N19" i="2"/>
  <c r="O19" i="2"/>
  <c r="P19" i="2"/>
  <c r="R19" i="2"/>
  <c r="S19" i="2"/>
  <c r="E64" i="4" s="1"/>
  <c r="N22" i="2"/>
  <c r="N23" i="2"/>
  <c r="N24" i="2"/>
  <c r="N25" i="2"/>
  <c r="N26" i="2"/>
  <c r="N27" i="2"/>
  <c r="N28" i="2"/>
  <c r="I30" i="2"/>
  <c r="E19" i="2" s="1"/>
  <c r="J30" i="2"/>
  <c r="J19" i="2" s="1"/>
  <c r="M30" i="2"/>
  <c r="Q19" i="2" s="1"/>
  <c r="F43" i="2"/>
  <c r="G43" i="2"/>
  <c r="H43" i="2"/>
  <c r="I43" i="2"/>
  <c r="K48" i="2"/>
  <c r="K49" i="2"/>
  <c r="K50" i="2"/>
  <c r="K51" i="2"/>
  <c r="K52" i="2"/>
  <c r="K53" i="2"/>
  <c r="K54" i="2"/>
  <c r="K55" i="2"/>
  <c r="G56" i="2"/>
  <c r="I56" i="2"/>
  <c r="H30" i="2" l="1"/>
  <c r="O6" i="3"/>
  <c r="V14" i="2"/>
  <c r="V15" i="2" s="1"/>
  <c r="V16" i="2" s="1"/>
  <c r="V17" i="2" s="1"/>
  <c r="V18" i="2" s="1"/>
  <c r="N30" i="2" s="1"/>
  <c r="K56" i="2"/>
  <c r="M19" i="3" l="1"/>
  <c r="M20" i="3"/>
  <c r="M21" i="3"/>
  <c r="M23" i="3"/>
  <c r="M24" i="3"/>
  <c r="M25" i="3"/>
  <c r="M26" i="3"/>
  <c r="M18" i="3"/>
  <c r="R20" i="3"/>
  <c r="R21" i="3"/>
  <c r="R22" i="3"/>
  <c r="R23" i="3"/>
  <c r="R24" i="3"/>
  <c r="R25" i="3"/>
  <c r="R26" i="3"/>
  <c r="R19" i="3"/>
  <c r="R18" i="3"/>
  <c r="E21" i="3"/>
  <c r="E13" i="3"/>
  <c r="H19" i="3"/>
  <c r="E2" i="5" l="1"/>
  <c r="W20" i="3"/>
  <c r="W19" i="3"/>
  <c r="W18" i="3"/>
  <c r="W17" i="3"/>
  <c r="W16" i="3"/>
  <c r="W15" i="3"/>
  <c r="W14" i="3"/>
  <c r="B4" i="7" l="1"/>
  <c r="B30" i="7"/>
  <c r="F31" i="6" l="1"/>
  <c r="F32" i="6"/>
  <c r="F33" i="6"/>
  <c r="F34" i="6"/>
  <c r="F35" i="6"/>
  <c r="F36" i="6"/>
  <c r="F37" i="6"/>
  <c r="F38" i="6"/>
  <c r="F30" i="6"/>
  <c r="A31" i="6"/>
  <c r="A32" i="6"/>
  <c r="A33" i="6"/>
  <c r="A34" i="6"/>
  <c r="A35" i="6"/>
  <c r="A36" i="6"/>
  <c r="A37" i="6"/>
  <c r="A38" i="6"/>
  <c r="A30" i="6"/>
  <c r="F18" i="6"/>
  <c r="F19" i="6"/>
  <c r="F20" i="6"/>
  <c r="F21" i="6"/>
  <c r="F22" i="6"/>
  <c r="F23" i="6"/>
  <c r="F24" i="6"/>
  <c r="F25" i="6"/>
  <c r="F17" i="6"/>
  <c r="B18" i="6"/>
  <c r="B19" i="6"/>
  <c r="B20" i="6"/>
  <c r="B21" i="6"/>
  <c r="B22" i="6"/>
  <c r="B23" i="6"/>
  <c r="B24" i="6"/>
  <c r="B25" i="6"/>
  <c r="B17" i="6"/>
  <c r="A18" i="6"/>
  <c r="A19" i="6"/>
  <c r="A20" i="6"/>
  <c r="A21" i="6"/>
  <c r="A22" i="6"/>
  <c r="A23" i="6"/>
  <c r="A24" i="6"/>
  <c r="A25" i="6"/>
  <c r="A17" i="6"/>
  <c r="A7" i="6"/>
  <c r="A8" i="6"/>
  <c r="A9" i="6"/>
  <c r="A10" i="6"/>
  <c r="A11" i="6"/>
  <c r="A12" i="6"/>
  <c r="A13" i="6"/>
  <c r="A6" i="6"/>
  <c r="A5" i="6"/>
  <c r="F26" i="6" l="1"/>
  <c r="E3" i="4" l="1"/>
  <c r="E4" i="4"/>
  <c r="E5" i="4"/>
  <c r="E6" i="4"/>
  <c r="E7" i="4"/>
  <c r="E8" i="4"/>
  <c r="E9" i="4"/>
  <c r="E10" i="4"/>
  <c r="E11" i="4"/>
  <c r="E12" i="4"/>
  <c r="E13" i="4"/>
  <c r="E2" i="4"/>
  <c r="C50" i="5"/>
  <c r="E15" i="5" s="1"/>
  <c r="E13" i="5"/>
  <c r="E12" i="5"/>
  <c r="E11" i="5"/>
  <c r="E10" i="5"/>
  <c r="E9" i="5"/>
  <c r="E8" i="5"/>
  <c r="E7" i="5"/>
  <c r="E6" i="5"/>
  <c r="E5" i="5"/>
  <c r="E4" i="5"/>
  <c r="E3" i="5"/>
  <c r="C47" i="4" l="1"/>
  <c r="C98" i="4" s="1"/>
  <c r="E15" i="4" l="1"/>
  <c r="E65" i="4"/>
  <c r="E66" i="4" s="1"/>
  <c r="Y4" i="3"/>
  <c r="Y5" i="3"/>
  <c r="Y6" i="3"/>
  <c r="Y7" i="3"/>
  <c r="Y8" i="3"/>
  <c r="Y9" i="3"/>
  <c r="Y10" i="3"/>
  <c r="Y11" i="3"/>
  <c r="Y3" i="3"/>
  <c r="X4" i="3"/>
  <c r="X5" i="3"/>
  <c r="X6" i="3"/>
  <c r="X7" i="3"/>
  <c r="X8" i="3"/>
  <c r="X9" i="3"/>
  <c r="X10" i="3"/>
  <c r="X11" i="3"/>
  <c r="X3" i="3"/>
  <c r="R7" i="3"/>
  <c r="R8" i="3"/>
  <c r="R9" i="3"/>
  <c r="R10" i="3"/>
  <c r="R11" i="3"/>
  <c r="R12" i="3"/>
  <c r="R13" i="3"/>
  <c r="R6" i="3"/>
  <c r="R5" i="3"/>
  <c r="R41" i="3"/>
  <c r="R40" i="3"/>
  <c r="R39" i="3"/>
  <c r="R38" i="3"/>
  <c r="R37" i="3"/>
  <c r="R36" i="3"/>
  <c r="R35" i="3"/>
  <c r="R34" i="3"/>
  <c r="R33" i="3"/>
  <c r="R32" i="3"/>
  <c r="R31" i="3"/>
  <c r="Y12" i="3" l="1"/>
  <c r="X12" i="3"/>
  <c r="O20" i="3"/>
  <c r="O21" i="3"/>
  <c r="O22" i="3"/>
  <c r="O23" i="3"/>
  <c r="O24" i="3"/>
  <c r="O25" i="3"/>
  <c r="O26" i="3"/>
  <c r="O19" i="3"/>
  <c r="O18" i="3"/>
  <c r="M37" i="3"/>
  <c r="M36" i="3"/>
  <c r="M35" i="3"/>
  <c r="M34" i="3"/>
  <c r="M33" i="3"/>
  <c r="M32" i="3"/>
  <c r="O8" i="3"/>
  <c r="O9" i="3"/>
  <c r="O10" i="3"/>
  <c r="O11" i="3"/>
  <c r="O12" i="3"/>
  <c r="O13" i="3"/>
  <c r="O14" i="3"/>
  <c r="O7" i="3"/>
  <c r="M13" i="3"/>
  <c r="M12" i="3"/>
  <c r="M11" i="3"/>
  <c r="M10" i="3"/>
  <c r="M9" i="3"/>
  <c r="M8" i="3"/>
  <c r="W4" i="3"/>
  <c r="W5" i="3"/>
  <c r="W6" i="3"/>
  <c r="W7" i="3"/>
  <c r="W8" i="3"/>
  <c r="W9" i="3"/>
  <c r="W10" i="3"/>
  <c r="W11" i="3"/>
  <c r="W3" i="3"/>
  <c r="S19" i="3"/>
  <c r="S20" i="3"/>
  <c r="S21" i="3"/>
  <c r="S22" i="3"/>
  <c r="S23" i="3"/>
  <c r="S24" i="3"/>
  <c r="S25" i="3"/>
  <c r="S26" i="3"/>
  <c r="S18" i="3"/>
  <c r="M7" i="3"/>
  <c r="M6" i="3"/>
  <c r="G3" i="3"/>
  <c r="S27" i="3" l="1"/>
  <c r="O27" i="3"/>
  <c r="O15" i="3"/>
  <c r="G21" i="3"/>
  <c r="B21" i="3"/>
  <c r="B25" i="3"/>
  <c r="F19" i="3"/>
  <c r="B19" i="3"/>
  <c r="H17" i="3"/>
  <c r="E17" i="3"/>
  <c r="B17" i="3"/>
  <c r="B13" i="3"/>
  <c r="F11" i="3"/>
  <c r="B11" i="3"/>
  <c r="H9" i="3"/>
  <c r="F9" i="3"/>
  <c r="B9" i="3"/>
  <c r="H7" i="3"/>
  <c r="G1" i="3"/>
  <c r="B2" i="3"/>
  <c r="E7" i="3"/>
  <c r="B7" i="3"/>
  <c r="D15" i="3"/>
  <c r="B3" i="3"/>
  <c r="D25" i="3"/>
  <c r="Z11" i="3"/>
  <c r="Z10" i="3"/>
  <c r="Z9" i="3"/>
  <c r="Z8" i="3"/>
  <c r="Z7" i="3"/>
  <c r="Z6" i="3"/>
  <c r="Z5" i="3"/>
  <c r="Z4" i="3"/>
  <c r="Z3" i="3"/>
  <c r="S41" i="3"/>
  <c r="S39" i="3"/>
  <c r="O36" i="3"/>
  <c r="Z12" i="3" l="1"/>
  <c r="F7" i="6"/>
  <c r="S7" i="3"/>
  <c r="F11" i="6"/>
  <c r="S11" i="3"/>
  <c r="F8" i="6"/>
  <c r="S8" i="3"/>
  <c r="F12" i="6"/>
  <c r="S12" i="3"/>
  <c r="F9" i="6"/>
  <c r="S9" i="3"/>
  <c r="F13" i="6"/>
  <c r="S13" i="3"/>
  <c r="F10" i="6"/>
  <c r="S10" i="3"/>
  <c r="C23" i="7"/>
  <c r="S40" i="3"/>
  <c r="C19" i="7"/>
  <c r="S35" i="3"/>
  <c r="C16" i="7"/>
  <c r="S32" i="3"/>
  <c r="C20" i="7"/>
  <c r="S36" i="3"/>
  <c r="C17" i="7"/>
  <c r="S33" i="3"/>
  <c r="C21" i="7"/>
  <c r="S37" i="3"/>
  <c r="C18" i="7"/>
  <c r="S34" i="3"/>
  <c r="C22" i="7"/>
  <c r="S38" i="3"/>
  <c r="C15" i="7"/>
  <c r="S31" i="3"/>
  <c r="C11" i="7"/>
  <c r="E14" i="5"/>
  <c r="E16" i="5" s="1"/>
  <c r="K35" i="2" s="1"/>
  <c r="L35" i="2" s="1"/>
  <c r="O37" i="3"/>
  <c r="C10" i="7"/>
  <c r="O35" i="3"/>
  <c r="C9" i="7"/>
  <c r="O34" i="3"/>
  <c r="C8" i="7"/>
  <c r="O33" i="3"/>
  <c r="C7" i="7"/>
  <c r="O32" i="3"/>
  <c r="C6" i="7"/>
  <c r="O31" i="3"/>
  <c r="C24" i="7"/>
  <c r="E14" i="4"/>
  <c r="E16" i="4" s="1"/>
  <c r="K38" i="2" s="1"/>
  <c r="F6" i="6"/>
  <c r="S6" i="3"/>
  <c r="F39" i="6"/>
  <c r="B28" i="3"/>
  <c r="C26" i="7" l="1"/>
  <c r="S42" i="3"/>
  <c r="O38" i="3"/>
  <c r="O40" i="3" s="1"/>
  <c r="L38" i="2"/>
  <c r="L39" i="2"/>
  <c r="K33" i="2"/>
  <c r="L33" i="2" s="1"/>
  <c r="L36" i="2"/>
  <c r="C12" i="7"/>
  <c r="S5" i="3"/>
  <c r="S14" i="3" s="1"/>
  <c r="F5" i="6"/>
  <c r="F14" i="6" s="1"/>
  <c r="C28" i="7" l="1"/>
  <c r="S44" i="3"/>
  <c r="U21" i="2" s="1"/>
  <c r="Q23" i="2" s="1"/>
  <c r="Q21" i="2" l="1"/>
  <c r="P21" i="2"/>
  <c r="F4" i="9" l="1"/>
  <c r="G4" i="9" s="1"/>
  <c r="H4" i="9" s="1"/>
  <c r="F6" i="9"/>
  <c r="G6" i="9" s="1"/>
  <c r="H6" i="9" s="1"/>
  <c r="F3" i="9"/>
  <c r="G3" i="9" s="1"/>
  <c r="H3" i="9" s="1"/>
  <c r="F5" i="9"/>
  <c r="G5" i="9" s="1"/>
  <c r="H5" i="9" s="1"/>
  <c r="I4" i="9" l="1"/>
  <c r="J4" i="9" s="1"/>
  <c r="I5" i="9"/>
  <c r="J5" i="9" s="1"/>
  <c r="I6" i="9"/>
  <c r="J6" i="9" s="1"/>
  <c r="I3" i="9"/>
  <c r="A47" i="9" s="1"/>
  <c r="A97" i="9" l="1"/>
  <c r="A197" i="9"/>
  <c r="A147" i="9"/>
  <c r="J3" i="9"/>
</calcChain>
</file>

<file path=xl/sharedStrings.xml><?xml version="1.0" encoding="utf-8"?>
<sst xmlns="http://schemas.openxmlformats.org/spreadsheetml/2006/main" count="495" uniqueCount="229">
  <si>
    <t xml:space="preserve">Adress till Överförmyndarexpeditionen </t>
  </si>
  <si>
    <t>Välj ort</t>
  </si>
  <si>
    <t>Välj typ av redovisning</t>
  </si>
  <si>
    <t>Redovisningen börjar</t>
  </si>
  <si>
    <t>Redovisningen slutar</t>
  </si>
  <si>
    <t>ÅRSREDOVISNING</t>
  </si>
  <si>
    <t xml:space="preserve"> </t>
  </si>
  <si>
    <t>Uppdrag som</t>
  </si>
  <si>
    <t>God man</t>
  </si>
  <si>
    <t>UPPGIFTER OM HUVUDMANNEN</t>
  </si>
  <si>
    <t>Förnamn</t>
  </si>
  <si>
    <t>Efternamn</t>
  </si>
  <si>
    <t>Personnummer</t>
  </si>
  <si>
    <t>Adress</t>
  </si>
  <si>
    <t>Postnummer</t>
  </si>
  <si>
    <t>Vistelseadress</t>
  </si>
  <si>
    <t>E-post adress</t>
  </si>
  <si>
    <t>UPPGIFTER OM STÄLLFÖRETRÄDAREN</t>
  </si>
  <si>
    <t>Telefon till boende</t>
  </si>
  <si>
    <t>Telefon till kontaktperson</t>
  </si>
  <si>
    <t>Telefon till anhörig</t>
  </si>
  <si>
    <t>Behållning vid periodens början</t>
  </si>
  <si>
    <t>Swedbank 8214-9 000 000 000-0</t>
  </si>
  <si>
    <t>Inkomster</t>
  </si>
  <si>
    <t>Utgifter</t>
  </si>
  <si>
    <t>Överföringar konto</t>
  </si>
  <si>
    <t>Datum</t>
  </si>
  <si>
    <t>Beskattningsbar inkomst som Löner  Pensioner  m.m.</t>
  </si>
  <si>
    <t>Ränta bankkonto</t>
  </si>
  <si>
    <t>Hemförsäkring</t>
  </si>
  <si>
    <t>Arvode ställföreträdare inkl. soc. avg. och utlägg</t>
  </si>
  <si>
    <t>Behållning</t>
  </si>
  <si>
    <t xml:space="preserve">IB </t>
  </si>
  <si>
    <t>JANUARI</t>
  </si>
  <si>
    <t>FEBRUARI</t>
  </si>
  <si>
    <t>MARS</t>
  </si>
  <si>
    <t>APRIL</t>
  </si>
  <si>
    <t>MAJ</t>
  </si>
  <si>
    <t>JUNI</t>
  </si>
  <si>
    <t>JULI</t>
  </si>
  <si>
    <t>AUGUSTI</t>
  </si>
  <si>
    <t>SEPTEMBER</t>
  </si>
  <si>
    <t>OKTOBER</t>
  </si>
  <si>
    <t>NOVEMBER</t>
  </si>
  <si>
    <t>DECEMBER</t>
  </si>
  <si>
    <t>Summa</t>
  </si>
  <si>
    <t>Ingående balans</t>
  </si>
  <si>
    <t>Ränta</t>
  </si>
  <si>
    <t>Prel. skatt</t>
  </si>
  <si>
    <t>Insättning</t>
  </si>
  <si>
    <t>Uttag</t>
  </si>
  <si>
    <t>HM:s uttag</t>
  </si>
  <si>
    <t>Anteckning &amp; kom ihåg:</t>
  </si>
  <si>
    <t>Fond, aktier, bostad, bostadsrätt m.m.</t>
  </si>
  <si>
    <t>Antal andelar vid årets början</t>
  </si>
  <si>
    <t>Värde vid årets början</t>
  </si>
  <si>
    <t>Antal andelar vid årets slut</t>
  </si>
  <si>
    <t>Värde vid årets slut</t>
  </si>
  <si>
    <t>SUMMA</t>
  </si>
  <si>
    <t xml:space="preserve">Skulder, Lån, Kronofogden m.m. </t>
  </si>
  <si>
    <t>Skuld vid årets början</t>
  </si>
  <si>
    <t>Skuld vid årets slut</t>
  </si>
  <si>
    <t>Summa förändring</t>
  </si>
  <si>
    <t>ÖVERFÖRMYNDARMYNDIGHETEN</t>
  </si>
  <si>
    <t>Utgifter under redovisningsåret</t>
  </si>
  <si>
    <t>Perstorps kommun</t>
  </si>
  <si>
    <t>Perioden</t>
  </si>
  <si>
    <t>Specifikation</t>
  </si>
  <si>
    <t>Personuppgifter huvudman</t>
  </si>
  <si>
    <t>Banktillgodohavande/kontanter</t>
  </si>
  <si>
    <t>Postadress (gata, box, etc.)</t>
  </si>
  <si>
    <t>Postort</t>
  </si>
  <si>
    <t>Förändring</t>
  </si>
  <si>
    <t>Vistelseadress (gata, box, etc.)</t>
  </si>
  <si>
    <t>Telefonnummer dagtid</t>
  </si>
  <si>
    <t>Mobilnummer</t>
  </si>
  <si>
    <t>E-postadress</t>
  </si>
  <si>
    <t>Personuppgifter</t>
  </si>
  <si>
    <t>Härmed intygas på heder och samvete att de uppgifter som lämnats i denna årsräkning/sluträkning är riktiga.</t>
  </si>
  <si>
    <t xml:space="preserve">Summa </t>
  </si>
  <si>
    <t>Antal - Fonder/aktier /fastighet/bostadsrätt</t>
  </si>
  <si>
    <t>Summa bankkonto/kontanter + inkomster         A + B</t>
  </si>
  <si>
    <t>Ort / datum</t>
  </si>
  <si>
    <t>Namnförtydligande</t>
  </si>
  <si>
    <t>2019-01-01</t>
  </si>
  <si>
    <t>2019-12-31</t>
  </si>
  <si>
    <t>Om du tittar lite till höger så kommer det tips om hur du gör. För att arbeta snabbt i Excel använder du tangenter</t>
  </si>
  <si>
    <t>Tips</t>
  </si>
  <si>
    <t>=</t>
  </si>
  <si>
    <t>Så här ser cellen ut sedan du tryckt F2</t>
  </si>
  <si>
    <t>=1230+1000</t>
  </si>
  <si>
    <t>Utdelning aktier som blivit utbetalda (ej återinvestering)</t>
  </si>
  <si>
    <t>Uttag från fond, försäkring eller försäljning aktier</t>
  </si>
  <si>
    <t>Preliminär skatt beskattningsbar ink. m.m. under ruta B</t>
  </si>
  <si>
    <t>Köp av aktier eller fonder</t>
  </si>
  <si>
    <t>Medel för eget bruk  Pengar som huvudmannen disponerar</t>
  </si>
  <si>
    <t>Överförmyndarens namnteckning</t>
  </si>
  <si>
    <t>ÖVERFÖRMYNDARENS BESLUT</t>
  </si>
  <si>
    <t>Öf anteckningar</t>
  </si>
  <si>
    <t>TILLGÅNGAR DEN 1 JANUARI (från 31 december föregående årsräkning)</t>
  </si>
  <si>
    <t>eller per förordnandedag om ärendet påbörjats under innevarande år</t>
  </si>
  <si>
    <t>Belopp</t>
  </si>
  <si>
    <t>Inkomster under perioden</t>
  </si>
  <si>
    <t>TILLGÅNGAR DEN 31 DECEMBER eller vid periodens slut. Skall styrkas med saldobesked.</t>
  </si>
  <si>
    <t>Öf. anteckningar</t>
  </si>
  <si>
    <t>Summa utgifter + bankkonto/kontanter                        C + D</t>
  </si>
  <si>
    <t>Skulder</t>
  </si>
  <si>
    <t>Långivare</t>
  </si>
  <si>
    <t>Bilaga</t>
  </si>
  <si>
    <t>All sjukvård,  läkemedel, sjukresor, färdtjänst, fotvård, massage</t>
  </si>
  <si>
    <t>Boendekostnad, hemhjälp, mat, el, reparationer, m.m.</t>
  </si>
  <si>
    <t>Tidning, abonnemang tv, telefon, internet</t>
  </si>
  <si>
    <t>KONTROLL (SKRIVS INTE UT)</t>
  </si>
  <si>
    <t xml:space="preserve">Ärende </t>
  </si>
  <si>
    <t>Januari</t>
  </si>
  <si>
    <t>Februari</t>
  </si>
  <si>
    <t>Mars</t>
  </si>
  <si>
    <t>April</t>
  </si>
  <si>
    <t>Maj</t>
  </si>
  <si>
    <t>Juni</t>
  </si>
  <si>
    <t>Juli</t>
  </si>
  <si>
    <t>Augusti</t>
  </si>
  <si>
    <t>September</t>
  </si>
  <si>
    <t>Oktober</t>
  </si>
  <si>
    <t>November</t>
  </si>
  <si>
    <t>December</t>
  </si>
  <si>
    <t>Enligt redovisningsblad</t>
  </si>
  <si>
    <t>Summa kronor</t>
  </si>
  <si>
    <t xml:space="preserve">Summa banktillgodohavanden den 31 december                                               </t>
  </si>
  <si>
    <t xml:space="preserve">Nästa års ingående balans    </t>
  </si>
  <si>
    <t>Skulder och lån</t>
  </si>
  <si>
    <t>Preliminär skatt räntor och utdelning</t>
  </si>
  <si>
    <t>Preliminär skat inkomster</t>
  </si>
  <si>
    <t>Boendekostnad</t>
  </si>
  <si>
    <t>Internet, telefon m.m.</t>
  </si>
  <si>
    <t>Sjukvård</t>
  </si>
  <si>
    <t>Sparande</t>
  </si>
  <si>
    <t>Kronofogden, skulder</t>
  </si>
  <si>
    <t>Arvode ställföreträdare</t>
  </si>
  <si>
    <t>Övriga utgifter</t>
  </si>
  <si>
    <t>Här finns lite tips om hur du använder Excelredovisningen. Om du är lat, använder du varje cell som en miniräknare.</t>
  </si>
  <si>
    <t>Det är bara att lägga till nästa summa.</t>
  </si>
  <si>
    <t>Om cellen innehåller siffror börjar du med F2 (se cellen)</t>
  </si>
  <si>
    <t>Markören står efter sista 0:an i 1000 I</t>
  </si>
  <si>
    <t>Summa kronor till huvudmannen per månad</t>
  </si>
  <si>
    <t>Post nr + ort</t>
  </si>
  <si>
    <t>Typ av redovisning</t>
  </si>
  <si>
    <t>Typ av uppdrag</t>
  </si>
  <si>
    <t>Bjuvs kommun</t>
  </si>
  <si>
    <t>Klippans kommun</t>
  </si>
  <si>
    <t>Åstorps kommun</t>
  </si>
  <si>
    <t>Örkelljunga kommun</t>
  </si>
  <si>
    <t>264 80 KLIPPAN</t>
  </si>
  <si>
    <t>284 85 PERSTORP</t>
  </si>
  <si>
    <t>Box 501, 267 25 BJUV</t>
  </si>
  <si>
    <t>265 80 ÅSTORP</t>
  </si>
  <si>
    <t>286 80 ÖRKELLJUNGA</t>
  </si>
  <si>
    <t>SLUTREDOVISNING</t>
  </si>
  <si>
    <t>Förvaltare</t>
  </si>
  <si>
    <t>God man och förvaltare</t>
  </si>
  <si>
    <t>Förmyndare</t>
  </si>
  <si>
    <t xml:space="preserve">Använd tabulatortangenten för att hoppa </t>
  </si>
  <si>
    <t>Information till överförmyndaren</t>
  </si>
  <si>
    <t>Ärende</t>
  </si>
  <si>
    <t>km</t>
  </si>
  <si>
    <t>Välj adress (obs rullningslist)</t>
  </si>
  <si>
    <t>Minuter</t>
  </si>
  <si>
    <t>mellan celler som skall fyllas i och ta inte bort skyddet!</t>
  </si>
  <si>
    <t xml:space="preserve">Personnummer OBS! 12 siffror i en rad </t>
  </si>
  <si>
    <t>Postnummer OBS! 5 siffror i en rad</t>
  </si>
  <si>
    <t>Personnummer OBS! 12 siffror i en rad</t>
  </si>
  <si>
    <t>Telefon Här avgränsar du själv</t>
  </si>
  <si>
    <t>Mobil Här avgränsar du själv</t>
  </si>
  <si>
    <t>Ort OBS! VERSALER</t>
  </si>
  <si>
    <t>Början period</t>
  </si>
  <si>
    <t>Slut period</t>
  </si>
  <si>
    <t>Allt OK</t>
  </si>
  <si>
    <t>Insättning från annat bankkonto</t>
  </si>
  <si>
    <t>Överföring till annat bankkonto, ex. sparande</t>
  </si>
  <si>
    <r>
      <t xml:space="preserve">Överförmyndarspärrade konto bank och nummer inkl. CL. nr..  </t>
    </r>
    <r>
      <rPr>
        <b/>
        <sz val="11"/>
        <rFont val="Calibri"/>
        <family val="2"/>
      </rPr>
      <t>O</t>
    </r>
  </si>
  <si>
    <t>Konto som du förvaltar</t>
  </si>
  <si>
    <t>Konto som är knutet till VPC</t>
  </si>
  <si>
    <t>Konto som har ÖF:spärr</t>
  </si>
  <si>
    <t>Särskilt förordnad vårdnadshavare</t>
  </si>
  <si>
    <t>Förändring under året</t>
  </si>
  <si>
    <t>Hässleholms kommun</t>
  </si>
  <si>
    <t>281 80 HÄSSLEHOLM</t>
  </si>
  <si>
    <t>Summa kronor sidan 1.</t>
  </si>
  <si>
    <r>
      <t xml:space="preserve"> </t>
    </r>
    <r>
      <rPr>
        <b/>
        <sz val="10"/>
        <color theme="1"/>
        <rFont val="Arial"/>
        <family val="2"/>
      </rPr>
      <t>Summa kronor sidan 1 och 2</t>
    </r>
  </si>
  <si>
    <t>Summa kronor sidan 2</t>
  </si>
  <si>
    <t>Km</t>
  </si>
  <si>
    <t>Summa minuter och km detta blad</t>
  </si>
  <si>
    <t>Summa minuter och antal km. detta blad</t>
  </si>
  <si>
    <t>Kristianstads kommun</t>
  </si>
  <si>
    <t>291 80 KRISTIANSTAD</t>
  </si>
  <si>
    <t>Svalövs kommun</t>
  </si>
  <si>
    <t>268 80 SVALÖV</t>
  </si>
  <si>
    <t xml:space="preserve">  SUMMA</t>
  </si>
  <si>
    <t>Du avslutar alltid inläggning av siffror med tabulatortangenten.</t>
  </si>
  <si>
    <t>Egna anteckningar &amp; kom ihåg:</t>
  </si>
  <si>
    <t>Anteckningar som skall följa med ÅRSREDOVISNINGEN</t>
  </si>
  <si>
    <t>Amortering, skuldräntor, andra skulder &amp; avgifter, utmät. KFM</t>
  </si>
  <si>
    <t>Antal             Fastighet, bostadsrätt, aktier, fonder per 1 januari</t>
  </si>
  <si>
    <r>
      <rPr>
        <b/>
        <sz val="10"/>
        <rFont val="Calibri"/>
        <family val="2"/>
        <scheme val="minor"/>
      </rPr>
      <t>Summa</t>
    </r>
    <r>
      <rPr>
        <sz val="10"/>
        <rFont val="Calibri"/>
        <family val="2"/>
        <scheme val="minor"/>
      </rPr>
      <t xml:space="preserve">                                                                                       </t>
    </r>
    <r>
      <rPr>
        <b/>
        <sz val="10"/>
        <rFont val="Calibri"/>
        <family val="2"/>
        <scheme val="minor"/>
      </rPr>
      <t>B</t>
    </r>
  </si>
  <si>
    <t>Summa                                                                                       A</t>
  </si>
  <si>
    <t>Summa                                                                                    D</t>
  </si>
  <si>
    <t>Summa                                                                                    C</t>
  </si>
  <si>
    <t>Budget för innevarande år. För att denna sida skall fungera måste du fylla i en siffra för hur många månader du bokfört. Siffran skall du fylla i till höger om denna ruta!</t>
  </si>
  <si>
    <t>Differens</t>
  </si>
  <si>
    <t>Oförutsedda kostnader  (kan ändras till valfritt belopp)</t>
  </si>
  <si>
    <t>Ärende                                  Reseersättning med 1,85 kr/km</t>
  </si>
  <si>
    <t>Här antecknar du det konto som du förvaltar Ex. Swedbank 8214-9 000 000 000-1</t>
  </si>
  <si>
    <t>Om cellen är tom börjar du med  =, se cellen t. höger</t>
  </si>
  <si>
    <t>i stället för musen. De tangenter som gäller är tabulator, piltangenter, = (lika med) samt tangent F2 överst till vänster på tangentbordet.</t>
  </si>
  <si>
    <t>Beskattningsbar inkomst som löner pension, sjukers. aktivitetsstöd  m.m.</t>
  </si>
  <si>
    <t>Ängelholms kommun</t>
  </si>
  <si>
    <t>262 80 ÄNGELHOLM</t>
  </si>
  <si>
    <t>REDOVISNING FÖR GODE MÄN OCH FÖRVALTARE I EXCEL 2015 OCH FRAMÅT!</t>
  </si>
  <si>
    <t xml:space="preserve"> Bidrag som merkostnadsers. handikapers. HAB ersätt., barnb. m.m</t>
  </si>
  <si>
    <t xml:space="preserve">Bostadstillägg, bostadsbidrag </t>
  </si>
  <si>
    <t>Beskattningsbara bruttoinkomster</t>
  </si>
  <si>
    <t>Preliminär skatt</t>
  </si>
  <si>
    <t>Övriga bidrag &amp; bankinsättningar</t>
  </si>
  <si>
    <t>Övriga bankkonto. Bankens namn, cl.nr. och kontonr.  OBS ej det konto som du använder ovan!</t>
  </si>
  <si>
    <t>Anteckning</t>
  </si>
  <si>
    <t>Kronor</t>
  </si>
  <si>
    <t>Preliminär skatt ränta och utdelning  ruta C + D</t>
  </si>
  <si>
    <r>
      <t>Övrig bankinsättning</t>
    </r>
    <r>
      <rPr>
        <b/>
        <sz val="9"/>
        <rFont val="Calibri"/>
        <family val="2"/>
        <scheme val="minor"/>
      </rPr>
      <t xml:space="preserve">          Skall specificeras</t>
    </r>
  </si>
  <si>
    <r>
      <t>Övriga utgifter, kvarskatt, m.m.         S</t>
    </r>
    <r>
      <rPr>
        <b/>
        <sz val="9"/>
        <rFont val="Calibri"/>
        <family val="2"/>
      </rPr>
      <t>kall specificeras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</si>
</sst>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k_r_-;\-* #,##0.00\ _k_r_-;_-* &quot;-&quot;??\ _k_r_-;_-@_-"/>
    <numFmt numFmtId="164" formatCode="#,##0.0000"/>
    <numFmt numFmtId="165" formatCode="0.0000"/>
    <numFmt numFmtId="166" formatCode="000\ 00"/>
    <numFmt numFmtId="167" formatCode="######\-####"/>
    <numFmt numFmtId="168" formatCode="yyyy\ mm\ dd;@"/>
    <numFmt numFmtId="169" formatCode="#,##0.0000_ ;\-#,##0.0000\ "/>
    <numFmt numFmtId="170" formatCode="yyyy/mm/dd;@"/>
    <numFmt numFmtId="171" formatCode="0.0"/>
    <numFmt numFmtId="172" formatCode="#,##0.00\ &quot;kr&quot;"/>
  </numFmts>
  <fonts count="60">
    <font>
      <sz val="11"/>
      <color theme="1"/>
      <name val="Calibri"/>
      <family val="2"/>
      <scheme val="minor"/>
    </font>
    <font>
      <sz val="11"/>
      <color theme="1"/>
      <name val="Calibri"/>
      <family val="2"/>
      <scheme val="minor"/>
    </font>
    <font>
      <sz val="9"/>
      <color theme="1"/>
      <name val="Calibri"/>
      <family val="2"/>
      <scheme val="minor"/>
    </font>
    <font>
      <sz val="10"/>
      <color theme="1"/>
      <name val="Calibri"/>
      <family val="2"/>
      <scheme val="minor"/>
    </font>
    <font>
      <sz val="7"/>
      <name val="Arial"/>
      <family val="2"/>
    </font>
    <font>
      <b/>
      <sz val="12"/>
      <name val="Arial"/>
      <family val="2"/>
    </font>
    <font>
      <sz val="10"/>
      <name val="Arial"/>
      <family val="2"/>
    </font>
    <font>
      <b/>
      <sz val="8"/>
      <name val="Calibri"/>
      <family val="2"/>
    </font>
    <font>
      <sz val="8"/>
      <name val="Calibri"/>
      <family val="2"/>
    </font>
    <font>
      <sz val="9"/>
      <name val="Calibri"/>
      <family val="2"/>
      <scheme val="minor"/>
    </font>
    <font>
      <sz val="9"/>
      <name val="Calibri"/>
      <family val="2"/>
    </font>
    <font>
      <i/>
      <sz val="8"/>
      <name val="Calibri"/>
      <family val="2"/>
    </font>
    <font>
      <b/>
      <sz val="16"/>
      <color rgb="FFFF0000"/>
      <name val="Calibri"/>
      <family val="2"/>
    </font>
    <font>
      <sz val="10"/>
      <name val="Calibri"/>
      <family val="2"/>
    </font>
    <font>
      <sz val="11"/>
      <name val="Calibri"/>
      <family val="2"/>
    </font>
    <font>
      <sz val="11"/>
      <name val="Arial"/>
      <family val="2"/>
    </font>
    <font>
      <sz val="8"/>
      <name val="Cambria"/>
      <family val="1"/>
    </font>
    <font>
      <sz val="11"/>
      <name val="Verdana"/>
      <family val="2"/>
    </font>
    <font>
      <b/>
      <sz val="10"/>
      <name val="Verdana"/>
      <family val="2"/>
    </font>
    <font>
      <sz val="10"/>
      <name val="Verdana"/>
      <family val="2"/>
    </font>
    <font>
      <sz val="12"/>
      <name val="Calibri"/>
      <family val="2"/>
      <scheme val="minor"/>
    </font>
    <font>
      <sz val="10"/>
      <name val="Calibri"/>
      <family val="2"/>
      <scheme val="minor"/>
    </font>
    <font>
      <b/>
      <sz val="10"/>
      <name val="Calibri"/>
      <family val="2"/>
      <scheme val="minor"/>
    </font>
    <font>
      <b/>
      <sz val="10"/>
      <name val="Arial"/>
      <family val="2"/>
    </font>
    <font>
      <sz val="9"/>
      <name val="Arial"/>
      <family val="2"/>
    </font>
    <font>
      <sz val="8"/>
      <name val="Arial"/>
      <family val="2"/>
    </font>
    <font>
      <b/>
      <sz val="11"/>
      <color theme="1"/>
      <name val="Calibri"/>
      <family val="2"/>
      <scheme val="minor"/>
    </font>
    <font>
      <b/>
      <sz val="9"/>
      <name val="Calibri"/>
      <family val="2"/>
      <scheme val="minor"/>
    </font>
    <font>
      <b/>
      <sz val="9"/>
      <name val="Calibri"/>
      <family val="2"/>
    </font>
    <font>
      <b/>
      <sz val="11"/>
      <name val="Calibri"/>
      <family val="2"/>
    </font>
    <font>
      <b/>
      <sz val="8"/>
      <name val="Arial"/>
      <family val="2"/>
    </font>
    <font>
      <b/>
      <sz val="10"/>
      <color theme="1"/>
      <name val="Calibri"/>
      <family val="2"/>
      <scheme val="minor"/>
    </font>
    <font>
      <sz val="12"/>
      <name val="Arial"/>
      <family val="2"/>
    </font>
    <font>
      <sz val="12"/>
      <color theme="1"/>
      <name val="Arial"/>
      <family val="2"/>
    </font>
    <font>
      <sz val="11"/>
      <color theme="0"/>
      <name val="Calibri"/>
      <family val="2"/>
      <scheme val="minor"/>
    </font>
    <font>
      <sz val="14"/>
      <color theme="0"/>
      <name val="Calibri"/>
      <family val="2"/>
      <scheme val="minor"/>
    </font>
    <font>
      <u/>
      <sz val="11"/>
      <color theme="10"/>
      <name val="Calibri"/>
      <family val="2"/>
      <scheme val="minor"/>
    </font>
    <font>
      <b/>
      <sz val="12"/>
      <name val="Calibri"/>
      <family val="2"/>
      <scheme val="minor"/>
    </font>
    <font>
      <b/>
      <sz val="9"/>
      <color theme="1"/>
      <name val="Calibri"/>
      <family val="2"/>
      <scheme val="minor"/>
    </font>
    <font>
      <sz val="10"/>
      <color theme="1"/>
      <name val="Arial"/>
      <family val="2"/>
    </font>
    <font>
      <sz val="10"/>
      <name val="Arial 10"/>
    </font>
    <font>
      <sz val="10"/>
      <color theme="1"/>
      <name val="Arial 10"/>
    </font>
    <font>
      <u/>
      <sz val="10"/>
      <color theme="10"/>
      <name val="Arial"/>
      <family val="2"/>
    </font>
    <font>
      <sz val="2"/>
      <color theme="9" tint="-0.249977111117893"/>
      <name val="Arial"/>
      <family val="2"/>
    </font>
    <font>
      <sz val="16"/>
      <color theme="9" tint="-0.249977111117893"/>
      <name val="Calibri"/>
      <family val="2"/>
    </font>
    <font>
      <sz val="9"/>
      <color theme="9" tint="-0.499984740745262"/>
      <name val="Calibri"/>
      <family val="2"/>
    </font>
    <font>
      <sz val="16"/>
      <color theme="9" tint="-0.499984740745262"/>
      <name val="Calibri"/>
      <family val="2"/>
    </font>
    <font>
      <b/>
      <sz val="16"/>
      <name val="Calibri Light"/>
      <family val="2"/>
    </font>
    <font>
      <b/>
      <sz val="12"/>
      <color rgb="FFFF0000"/>
      <name val="Calibri"/>
      <family val="2"/>
    </font>
    <font>
      <sz val="12"/>
      <color rgb="FFFF0000"/>
      <name val="Calibri"/>
      <family val="2"/>
      <scheme val="minor"/>
    </font>
    <font>
      <b/>
      <sz val="11"/>
      <color rgb="FFFF0000"/>
      <name val="Calibri"/>
      <family val="2"/>
      <scheme val="minor"/>
    </font>
    <font>
      <b/>
      <sz val="10"/>
      <color theme="1"/>
      <name val="Arial"/>
      <family val="2"/>
    </font>
    <font>
      <b/>
      <sz val="16"/>
      <color rgb="FFFF0000"/>
      <name val="Calibri"/>
      <family val="2"/>
      <scheme val="minor"/>
    </font>
    <font>
      <b/>
      <sz val="12"/>
      <name val="Calibri"/>
      <family val="2"/>
    </font>
    <font>
      <b/>
      <sz val="12"/>
      <color theme="1"/>
      <name val="Calibri"/>
      <family val="2"/>
      <scheme val="minor"/>
    </font>
    <font>
      <b/>
      <sz val="11"/>
      <color rgb="FFFF0000"/>
      <name val="Calibri"/>
      <family val="2"/>
    </font>
    <font>
      <b/>
      <sz val="11"/>
      <name val="Arel"/>
    </font>
    <font>
      <b/>
      <sz val="9"/>
      <name val="Arel"/>
    </font>
    <font>
      <b/>
      <i/>
      <sz val="10"/>
      <name val="Calibri"/>
      <family val="2"/>
    </font>
    <font>
      <b/>
      <sz val="10"/>
      <name val="Calibri"/>
      <family val="2"/>
    </font>
  </fonts>
  <fills count="15">
    <fill>
      <patternFill patternType="none"/>
    </fill>
    <fill>
      <patternFill patternType="gray125"/>
    </fill>
    <fill>
      <patternFill patternType="solid">
        <fgColor theme="4" tint="0.59996337778862885"/>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39994506668294322"/>
        <bgColor indexed="64"/>
      </patternFill>
    </fill>
    <fill>
      <patternFill patternType="solid">
        <fgColor theme="5" tint="0.59996337778862885"/>
        <bgColor indexed="64"/>
      </patternFill>
    </fill>
    <fill>
      <patternFill patternType="solid">
        <fgColor rgb="FFFFFF66"/>
        <bgColor indexed="64"/>
      </patternFill>
    </fill>
    <fill>
      <patternFill patternType="solid">
        <fgColor theme="8" tint="0.59996337778862885"/>
        <bgColor indexed="64"/>
      </patternFill>
    </fill>
    <fill>
      <patternFill patternType="solid">
        <fgColor rgb="FFFFFF00"/>
        <bgColor indexed="64"/>
      </patternFill>
    </fill>
    <fill>
      <patternFill patternType="solid">
        <fgColor rgb="FFFF0000"/>
        <bgColor indexed="64"/>
      </patternFill>
    </fill>
    <fill>
      <patternFill patternType="solid">
        <fgColor theme="9" tint="0.59996337778862885"/>
        <bgColor indexed="64"/>
      </patternFill>
    </fill>
    <fill>
      <patternFill patternType="solid">
        <fgColor rgb="FFFFFF99"/>
        <bgColor indexed="64"/>
      </patternFill>
    </fill>
    <fill>
      <patternFill patternType="solid">
        <fgColor rgb="FFFFCCFF"/>
        <bgColor indexed="64"/>
      </patternFill>
    </fill>
  </fills>
  <borders count="8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ck">
        <color indexed="64"/>
      </left>
      <right/>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top style="thin">
        <color auto="1"/>
      </top>
      <bottom style="double">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top style="thin">
        <color auto="1"/>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style="medium">
        <color auto="1"/>
      </right>
      <top/>
      <bottom style="thin">
        <color indexed="64"/>
      </bottom>
      <diagonal/>
    </border>
    <border>
      <left style="thin">
        <color indexed="64"/>
      </left>
      <right style="medium">
        <color auto="1"/>
      </right>
      <top/>
      <bottom style="medium">
        <color auto="1"/>
      </bottom>
      <diagonal/>
    </border>
    <border>
      <left style="double">
        <color auto="1"/>
      </left>
      <right style="double">
        <color auto="1"/>
      </right>
      <top style="double">
        <color auto="1"/>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style="medium">
        <color auto="1"/>
      </right>
      <top style="medium">
        <color auto="1"/>
      </top>
      <bottom style="medium">
        <color auto="1"/>
      </bottom>
      <diagonal/>
    </border>
    <border>
      <left style="thin">
        <color indexed="64"/>
      </left>
      <right style="medium">
        <color auto="1"/>
      </right>
      <top style="medium">
        <color indexed="64"/>
      </top>
      <bottom style="double">
        <color indexed="64"/>
      </bottom>
      <diagonal/>
    </border>
    <border>
      <left style="medium">
        <color auto="1"/>
      </left>
      <right/>
      <top style="double">
        <color indexed="64"/>
      </top>
      <bottom style="thin">
        <color indexed="64"/>
      </bottom>
      <diagonal/>
    </border>
    <border>
      <left/>
      <right style="medium">
        <color auto="1"/>
      </right>
      <top style="double">
        <color indexed="64"/>
      </top>
      <bottom style="thin">
        <color indexed="64"/>
      </bottom>
      <diagonal/>
    </border>
    <border>
      <left style="medium">
        <color auto="1"/>
      </left>
      <right/>
      <top style="double">
        <color indexed="64"/>
      </top>
      <bottom/>
      <diagonal/>
    </border>
    <border>
      <left/>
      <right style="medium">
        <color auto="1"/>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right style="thick">
        <color indexed="64"/>
      </right>
      <top style="medium">
        <color indexed="64"/>
      </top>
      <bottom/>
      <diagonal/>
    </border>
    <border>
      <left/>
      <right style="thick">
        <color indexed="64"/>
      </right>
      <top/>
      <bottom style="thin">
        <color indexed="64"/>
      </bottom>
      <diagonal/>
    </border>
  </borders>
  <cellStyleXfs count="4">
    <xf numFmtId="0" fontId="0" fillId="0" borderId="0"/>
    <xf numFmtId="43" fontId="1" fillId="0" borderId="0" applyFont="0" applyFill="0" applyBorder="0" applyAlignment="0" applyProtection="0"/>
    <xf numFmtId="0" fontId="6" fillId="0" borderId="0"/>
    <xf numFmtId="0" fontId="36" fillId="0" borderId="0" applyNumberFormat="0" applyFill="0" applyBorder="0" applyAlignment="0" applyProtection="0"/>
  </cellStyleXfs>
  <cellXfs count="653">
    <xf numFmtId="0" fontId="0" fillId="0" borderId="0" xfId="0"/>
    <xf numFmtId="0" fontId="0" fillId="2" borderId="0" xfId="0" applyFill="1"/>
    <xf numFmtId="0" fontId="0" fillId="0" borderId="0" xfId="0" applyAlignment="1">
      <alignment horizontal="left" vertical="top" indent="4" readingOrder="1"/>
    </xf>
    <xf numFmtId="4" fontId="0" fillId="0" borderId="1" xfId="0" applyNumberFormat="1" applyBorder="1" applyProtection="1">
      <protection locked="0"/>
    </xf>
    <xf numFmtId="0" fontId="4" fillId="5" borderId="1" xfId="0" applyFont="1" applyFill="1" applyBorder="1"/>
    <xf numFmtId="0" fontId="6" fillId="5" borderId="0" xfId="0" applyFont="1" applyFill="1"/>
    <xf numFmtId="0" fontId="7" fillId="5" borderId="1" xfId="0" applyFont="1" applyFill="1" applyBorder="1" applyAlignment="1">
      <alignment horizontal="center" vertical="top" wrapText="1"/>
    </xf>
    <xf numFmtId="0" fontId="11" fillId="5" borderId="1" xfId="0" applyFont="1" applyFill="1" applyBorder="1" applyAlignment="1">
      <alignment horizontal="center" vertical="top" wrapText="1"/>
    </xf>
    <xf numFmtId="0" fontId="6" fillId="5" borderId="0" xfId="0" applyFont="1" applyFill="1" applyAlignment="1">
      <alignment wrapText="1"/>
    </xf>
    <xf numFmtId="49" fontId="10" fillId="6" borderId="2" xfId="0" applyNumberFormat="1" applyFont="1" applyFill="1" applyBorder="1"/>
    <xf numFmtId="2" fontId="10" fillId="5" borderId="1" xfId="0" applyNumberFormat="1" applyFont="1" applyFill="1" applyBorder="1"/>
    <xf numFmtId="4" fontId="10" fillId="8" borderId="1" xfId="0" applyNumberFormat="1" applyFont="1" applyFill="1" applyBorder="1" applyAlignment="1">
      <alignment wrapText="1"/>
    </xf>
    <xf numFmtId="4" fontId="10" fillId="5" borderId="1" xfId="0" applyNumberFormat="1" applyFont="1" applyFill="1" applyBorder="1" applyAlignment="1">
      <alignment wrapText="1"/>
    </xf>
    <xf numFmtId="4" fontId="6" fillId="5" borderId="0" xfId="0" applyNumberFormat="1" applyFont="1" applyFill="1" applyAlignment="1">
      <alignment wrapText="1"/>
    </xf>
    <xf numFmtId="0" fontId="10" fillId="5" borderId="1" xfId="0" applyFont="1" applyFill="1" applyBorder="1" applyAlignment="1">
      <alignment wrapText="1"/>
    </xf>
    <xf numFmtId="2" fontId="10" fillId="5" borderId="1" xfId="0" applyNumberFormat="1" applyFont="1" applyFill="1" applyBorder="1" applyAlignment="1">
      <alignment wrapText="1"/>
    </xf>
    <xf numFmtId="49" fontId="10" fillId="5" borderId="2" xfId="0" applyNumberFormat="1" applyFont="1" applyFill="1" applyBorder="1"/>
    <xf numFmtId="0" fontId="6" fillId="5" borderId="4" xfId="0" applyFont="1" applyFill="1" applyBorder="1" applyAlignment="1">
      <alignment wrapText="1"/>
    </xf>
    <xf numFmtId="2" fontId="10" fillId="5" borderId="7" xfId="0" applyNumberFormat="1" applyFont="1" applyFill="1" applyBorder="1" applyAlignment="1">
      <alignment wrapText="1"/>
    </xf>
    <xf numFmtId="4" fontId="10" fillId="5" borderId="1" xfId="0" applyNumberFormat="1" applyFont="1" applyFill="1" applyBorder="1"/>
    <xf numFmtId="2" fontId="10" fillId="5" borderId="3" xfId="0" applyNumberFormat="1" applyFont="1" applyFill="1" applyBorder="1" applyAlignment="1">
      <alignment wrapText="1"/>
    </xf>
    <xf numFmtId="0" fontId="10" fillId="5" borderId="1" xfId="0" applyFont="1" applyFill="1" applyBorder="1"/>
    <xf numFmtId="4" fontId="6" fillId="5" borderId="1" xfId="0" applyNumberFormat="1" applyFont="1" applyFill="1" applyBorder="1"/>
    <xf numFmtId="4" fontId="10" fillId="5" borderId="22" xfId="0" applyNumberFormat="1" applyFont="1" applyFill="1" applyBorder="1" applyAlignment="1">
      <alignment wrapText="1"/>
    </xf>
    <xf numFmtId="0" fontId="16" fillId="5" borderId="22" xfId="0" applyFont="1" applyFill="1" applyBorder="1" applyAlignment="1">
      <alignment wrapText="1"/>
    </xf>
    <xf numFmtId="2" fontId="10" fillId="5" borderId="22" xfId="0" applyNumberFormat="1" applyFont="1" applyFill="1" applyBorder="1" applyAlignment="1">
      <alignment wrapText="1"/>
    </xf>
    <xf numFmtId="0" fontId="16" fillId="5" borderId="1" xfId="0" applyFont="1" applyFill="1" applyBorder="1" applyAlignment="1">
      <alignment wrapText="1"/>
    </xf>
    <xf numFmtId="0" fontId="10" fillId="5" borderId="0" xfId="0" applyFont="1" applyFill="1"/>
    <xf numFmtId="2" fontId="10" fillId="5" borderId="0" xfId="0" applyNumberFormat="1" applyFont="1" applyFill="1"/>
    <xf numFmtId="4" fontId="10" fillId="5" borderId="0" xfId="0" applyNumberFormat="1" applyFont="1" applyFill="1"/>
    <xf numFmtId="0" fontId="6" fillId="0" borderId="0" xfId="0" applyFont="1"/>
    <xf numFmtId="49" fontId="19" fillId="0" borderId="0" xfId="0" applyNumberFormat="1" applyFont="1" applyAlignment="1">
      <alignment horizontal="center"/>
    </xf>
    <xf numFmtId="0" fontId="20" fillId="0" borderId="0" xfId="0" applyFont="1" applyAlignment="1">
      <alignment horizontal="center"/>
    </xf>
    <xf numFmtId="49" fontId="0" fillId="0" borderId="0" xfId="0" applyNumberFormat="1" applyAlignment="1">
      <alignment horizontal="center"/>
    </xf>
    <xf numFmtId="0" fontId="21" fillId="0" borderId="0" xfId="0" applyFont="1"/>
    <xf numFmtId="14" fontId="0" fillId="0" borderId="0" xfId="0" applyNumberFormat="1" applyAlignment="1">
      <alignment horizontal="left"/>
    </xf>
    <xf numFmtId="0" fontId="0" fillId="0" borderId="24" xfId="0" applyBorder="1"/>
    <xf numFmtId="0" fontId="21" fillId="0" borderId="5" xfId="0" applyFont="1" applyBorder="1"/>
    <xf numFmtId="0" fontId="24" fillId="0" borderId="0" xfId="0" applyFont="1"/>
    <xf numFmtId="0" fontId="10" fillId="0" borderId="0" xfId="0" applyFont="1"/>
    <xf numFmtId="0" fontId="9" fillId="0" borderId="0" xfId="0" applyFont="1"/>
    <xf numFmtId="1" fontId="6" fillId="0" borderId="23" xfId="0" applyNumberFormat="1" applyFont="1" applyBorder="1" applyAlignment="1">
      <alignment horizontal="left"/>
    </xf>
    <xf numFmtId="1" fontId="6" fillId="0" borderId="0" xfId="0" applyNumberFormat="1" applyFont="1" applyAlignment="1">
      <alignment horizontal="left"/>
    </xf>
    <xf numFmtId="49" fontId="6" fillId="0" borderId="0" xfId="0" applyNumberFormat="1" applyFont="1"/>
    <xf numFmtId="0" fontId="6" fillId="0" borderId="24" xfId="0" applyFont="1" applyBorder="1"/>
    <xf numFmtId="0" fontId="20" fillId="0" borderId="0" xfId="0" applyFont="1"/>
    <xf numFmtId="49" fontId="21" fillId="0" borderId="0" xfId="0" applyNumberFormat="1" applyFont="1"/>
    <xf numFmtId="49" fontId="22" fillId="0" borderId="1" xfId="0" applyNumberFormat="1" applyFont="1" applyBorder="1"/>
    <xf numFmtId="4" fontId="21" fillId="0" borderId="1" xfId="0" applyNumberFormat="1" applyFont="1" applyBorder="1"/>
    <xf numFmtId="0" fontId="9" fillId="0" borderId="23" xfId="0" applyFont="1" applyBorder="1"/>
    <xf numFmtId="4" fontId="21" fillId="0" borderId="10" xfId="0" applyNumberFormat="1" applyFont="1" applyBorder="1"/>
    <xf numFmtId="0" fontId="20" fillId="0" borderId="5" xfId="0" applyFont="1" applyBorder="1"/>
    <xf numFmtId="0" fontId="4" fillId="5" borderId="0" xfId="0" applyFont="1" applyFill="1"/>
    <xf numFmtId="0" fontId="5" fillId="5" borderId="11" xfId="0" applyFont="1" applyFill="1" applyBorder="1" applyAlignment="1">
      <alignment horizontal="center"/>
    </xf>
    <xf numFmtId="0" fontId="0" fillId="0" borderId="26" xfId="0" applyBorder="1"/>
    <xf numFmtId="0" fontId="26" fillId="0" borderId="26" xfId="0" applyFont="1" applyBorder="1"/>
    <xf numFmtId="0" fontId="0" fillId="0" borderId="27" xfId="0" applyBorder="1"/>
    <xf numFmtId="4" fontId="0" fillId="0" borderId="0" xfId="0" applyNumberFormat="1" applyAlignment="1">
      <alignment horizontal="right"/>
    </xf>
    <xf numFmtId="49" fontId="0" fillId="0" borderId="0" xfId="0" applyNumberFormat="1" applyAlignment="1">
      <alignment horizontal="left"/>
    </xf>
    <xf numFmtId="0" fontId="0" fillId="0" borderId="30" xfId="0" applyBorder="1"/>
    <xf numFmtId="0" fontId="0" fillId="0" borderId="31" xfId="0" applyBorder="1"/>
    <xf numFmtId="0" fontId="0" fillId="0" borderId="29" xfId="0" applyBorder="1"/>
    <xf numFmtId="0" fontId="0" fillId="0" borderId="28" xfId="0" applyBorder="1"/>
    <xf numFmtId="0" fontId="0" fillId="0" borderId="32" xfId="0" applyBorder="1"/>
    <xf numFmtId="0" fontId="0" fillId="0" borderId="43" xfId="0" applyBorder="1"/>
    <xf numFmtId="49" fontId="21" fillId="0" borderId="28" xfId="0" applyNumberFormat="1" applyFont="1" applyBorder="1"/>
    <xf numFmtId="0" fontId="21" fillId="0" borderId="47" xfId="0" applyFont="1" applyBorder="1"/>
    <xf numFmtId="0" fontId="22" fillId="0" borderId="1" xfId="0" applyFont="1" applyBorder="1"/>
    <xf numFmtId="0" fontId="21" fillId="0" borderId="1" xfId="0" applyFont="1" applyBorder="1"/>
    <xf numFmtId="0" fontId="22" fillId="0" borderId="0" xfId="0" applyFont="1"/>
    <xf numFmtId="49" fontId="22" fillId="0" borderId="0" xfId="0" applyNumberFormat="1" applyFont="1"/>
    <xf numFmtId="0" fontId="21" fillId="0" borderId="37" xfId="0" applyFont="1" applyBorder="1"/>
    <xf numFmtId="0" fontId="21" fillId="0" borderId="38" xfId="0" applyFont="1" applyBorder="1"/>
    <xf numFmtId="0" fontId="21" fillId="0" borderId="18" xfId="0" applyFont="1" applyBorder="1"/>
    <xf numFmtId="0" fontId="21" fillId="0" borderId="49" xfId="0" applyFont="1" applyBorder="1"/>
    <xf numFmtId="0" fontId="22" fillId="0" borderId="37" xfId="0" applyFont="1" applyBorder="1"/>
    <xf numFmtId="49" fontId="21" fillId="0" borderId="29" xfId="0" applyNumberFormat="1" applyFont="1" applyBorder="1"/>
    <xf numFmtId="0" fontId="21" fillId="0" borderId="17" xfId="0" applyFont="1" applyBorder="1"/>
    <xf numFmtId="0" fontId="9" fillId="0" borderId="18" xfId="0" applyFont="1" applyBorder="1"/>
    <xf numFmtId="0" fontId="21" fillId="0" borderId="39" xfId="0" applyFont="1" applyBorder="1"/>
    <xf numFmtId="0" fontId="21" fillId="0" borderId="28" xfId="0" applyFont="1" applyBorder="1"/>
    <xf numFmtId="0" fontId="21" fillId="0" borderId="29" xfId="0" applyFont="1" applyBorder="1"/>
    <xf numFmtId="0" fontId="21" fillId="0" borderId="21" xfId="0" applyFont="1" applyBorder="1"/>
    <xf numFmtId="4" fontId="21" fillId="0" borderId="20" xfId="0" applyNumberFormat="1" applyFont="1" applyBorder="1"/>
    <xf numFmtId="4" fontId="21" fillId="0" borderId="52" xfId="0" applyNumberFormat="1" applyFont="1" applyBorder="1"/>
    <xf numFmtId="4" fontId="9" fillId="0" borderId="1" xfId="0" applyNumberFormat="1" applyFont="1" applyBorder="1"/>
    <xf numFmtId="4" fontId="21" fillId="0" borderId="7" xfId="0" applyNumberFormat="1" applyFont="1" applyBorder="1"/>
    <xf numFmtId="4" fontId="21" fillId="0" borderId="55" xfId="0" applyNumberFormat="1" applyFont="1" applyBorder="1"/>
    <xf numFmtId="0" fontId="21" fillId="0" borderId="56" xfId="0" applyFont="1" applyBorder="1"/>
    <xf numFmtId="0" fontId="21" fillId="0" borderId="0" xfId="0" applyFont="1" applyAlignment="1">
      <alignment horizontal="center"/>
    </xf>
    <xf numFmtId="0" fontId="20" fillId="0" borderId="37" xfId="0" applyFont="1" applyBorder="1"/>
    <xf numFmtId="0" fontId="20" fillId="0" borderId="38" xfId="0" applyFont="1" applyBorder="1"/>
    <xf numFmtId="0" fontId="21" fillId="0" borderId="59" xfId="0" applyFont="1" applyBorder="1"/>
    <xf numFmtId="164" fontId="21" fillId="0" borderId="17" xfId="0" applyNumberFormat="1" applyFont="1" applyBorder="1" applyAlignment="1">
      <alignment horizontal="left"/>
    </xf>
    <xf numFmtId="49" fontId="22" fillId="0" borderId="53" xfId="0" applyNumberFormat="1" applyFont="1" applyBorder="1"/>
    <xf numFmtId="49" fontId="22" fillId="0" borderId="37" xfId="0" applyNumberFormat="1" applyFont="1" applyBorder="1"/>
    <xf numFmtId="0" fontId="21" fillId="0" borderId="60" xfId="0" applyFont="1" applyBorder="1"/>
    <xf numFmtId="0" fontId="0" fillId="0" borderId="0" xfId="0" applyAlignment="1">
      <alignment vertical="top"/>
    </xf>
    <xf numFmtId="0" fontId="0" fillId="0" borderId="15" xfId="0" applyBorder="1"/>
    <xf numFmtId="0" fontId="0" fillId="0" borderId="16" xfId="0" applyBorder="1"/>
    <xf numFmtId="0" fontId="0" fillId="0" borderId="18" xfId="0" applyBorder="1"/>
    <xf numFmtId="49" fontId="0" fillId="0" borderId="18" xfId="0" applyNumberFormat="1" applyBorder="1" applyAlignment="1">
      <alignment horizontal="center" vertical="center"/>
    </xf>
    <xf numFmtId="0" fontId="6" fillId="0" borderId="18" xfId="0" applyFont="1" applyBorder="1"/>
    <xf numFmtId="0" fontId="3" fillId="0" borderId="0" xfId="0" applyFont="1" applyAlignment="1">
      <alignment horizontal="left" vertical="top" readingOrder="1"/>
    </xf>
    <xf numFmtId="0" fontId="3" fillId="0" borderId="29" xfId="0" applyFont="1" applyBorder="1" applyAlignment="1">
      <alignment horizontal="left" vertical="top" readingOrder="1"/>
    </xf>
    <xf numFmtId="0" fontId="3" fillId="0" borderId="28" xfId="0" applyFont="1" applyBorder="1" applyAlignment="1">
      <alignment horizontal="left" vertical="top" readingOrder="1"/>
    </xf>
    <xf numFmtId="0" fontId="0" fillId="0" borderId="6" xfId="0" applyBorder="1"/>
    <xf numFmtId="0" fontId="6" fillId="0" borderId="23" xfId="0" applyFont="1" applyBorder="1"/>
    <xf numFmtId="0" fontId="0" fillId="0" borderId="37" xfId="0" applyBorder="1"/>
    <xf numFmtId="0" fontId="0" fillId="0" borderId="5" xfId="0" applyBorder="1"/>
    <xf numFmtId="0" fontId="0" fillId="0" borderId="44" xfId="0" applyBorder="1"/>
    <xf numFmtId="0" fontId="0" fillId="0" borderId="45" xfId="0" applyBorder="1"/>
    <xf numFmtId="2" fontId="0" fillId="0" borderId="45" xfId="0" applyNumberFormat="1" applyBorder="1"/>
    <xf numFmtId="0" fontId="0" fillId="0" borderId="46" xfId="0" applyBorder="1"/>
    <xf numFmtId="0" fontId="9" fillId="0" borderId="28" xfId="0" applyFont="1" applyBorder="1"/>
    <xf numFmtId="0" fontId="0" fillId="0" borderId="38" xfId="0" applyBorder="1"/>
    <xf numFmtId="0" fontId="2" fillId="0" borderId="31" xfId="0" applyFont="1" applyBorder="1"/>
    <xf numFmtId="49" fontId="0" fillId="0" borderId="0" xfId="0" applyNumberFormat="1"/>
    <xf numFmtId="0" fontId="6" fillId="0" borderId="1" xfId="2" applyBorder="1" applyAlignment="1">
      <alignment horizontal="center"/>
    </xf>
    <xf numFmtId="4" fontId="6" fillId="0" borderId="1" xfId="2" applyNumberFormat="1" applyBorder="1" applyAlignment="1">
      <alignment horizontal="center"/>
    </xf>
    <xf numFmtId="4" fontId="6" fillId="0" borderId="0" xfId="0" applyNumberFormat="1" applyFont="1"/>
    <xf numFmtId="0" fontId="6" fillId="0" borderId="1" xfId="2" applyBorder="1" applyAlignment="1" applyProtection="1">
      <alignment horizontal="center"/>
      <protection locked="0"/>
    </xf>
    <xf numFmtId="49" fontId="6" fillId="0" borderId="1" xfId="2" applyNumberFormat="1" applyBorder="1" applyAlignment="1" applyProtection="1">
      <alignment horizontal="left" indent="1"/>
      <protection locked="0"/>
    </xf>
    <xf numFmtId="4" fontId="6" fillId="0" borderId="1" xfId="2" applyNumberFormat="1" applyBorder="1" applyAlignment="1" applyProtection="1">
      <alignment horizontal="right"/>
      <protection locked="0"/>
    </xf>
    <xf numFmtId="4" fontId="0" fillId="0" borderId="0" xfId="0" applyNumberFormat="1"/>
    <xf numFmtId="0" fontId="6" fillId="0" borderId="1" xfId="2" applyBorder="1" applyAlignment="1" applyProtection="1">
      <alignment horizontal="left" indent="1"/>
      <protection locked="0"/>
    </xf>
    <xf numFmtId="4" fontId="6" fillId="0" borderId="1" xfId="2" applyNumberFormat="1" applyBorder="1" applyAlignment="1">
      <alignment horizontal="right"/>
    </xf>
    <xf numFmtId="0" fontId="5" fillId="0" borderId="0" xfId="2" applyFont="1" applyAlignment="1">
      <alignment horizontal="center"/>
    </xf>
    <xf numFmtId="0" fontId="32" fillId="0" borderId="1" xfId="0" applyFont="1" applyBorder="1"/>
    <xf numFmtId="43" fontId="32" fillId="0" borderId="1" xfId="1" applyFont="1" applyBorder="1"/>
    <xf numFmtId="0" fontId="0" fillId="0" borderId="3" xfId="0" applyBorder="1"/>
    <xf numFmtId="43" fontId="32" fillId="0" borderId="7" xfId="1" applyFont="1" applyBorder="1"/>
    <xf numFmtId="0" fontId="33" fillId="0" borderId="2" xfId="0" applyFont="1" applyBorder="1"/>
    <xf numFmtId="169" fontId="32" fillId="0" borderId="1" xfId="1" applyNumberFormat="1" applyFont="1" applyBorder="1"/>
    <xf numFmtId="0" fontId="0" fillId="0" borderId="0" xfId="0" applyAlignment="1">
      <alignment horizontal="center"/>
    </xf>
    <xf numFmtId="0" fontId="0" fillId="0" borderId="0" xfId="0" applyAlignment="1">
      <alignment horizontal="left" indent="8"/>
    </xf>
    <xf numFmtId="0" fontId="0" fillId="0" borderId="66" xfId="0" applyBorder="1"/>
    <xf numFmtId="2" fontId="0" fillId="0" borderId="0" xfId="0" applyNumberFormat="1" applyAlignment="1">
      <alignment horizontal="left" vertical="top" indent="8"/>
    </xf>
    <xf numFmtId="2" fontId="0" fillId="0" borderId="66" xfId="0" applyNumberFormat="1" applyBorder="1" applyAlignment="1">
      <alignment horizontal="right" vertical="center" indent="1"/>
    </xf>
    <xf numFmtId="4" fontId="0" fillId="0" borderId="0" xfId="0" applyNumberFormat="1" applyAlignment="1">
      <alignment horizontal="left" indent="8"/>
    </xf>
    <xf numFmtId="2" fontId="0" fillId="0" borderId="0" xfId="0" applyNumberFormat="1" applyAlignment="1">
      <alignment horizontal="right" vertical="top" indent="1"/>
    </xf>
    <xf numFmtId="14" fontId="0" fillId="0" borderId="0" xfId="0" applyNumberFormat="1"/>
    <xf numFmtId="0" fontId="0" fillId="0" borderId="17" xfId="0" applyBorder="1"/>
    <xf numFmtId="4" fontId="0" fillId="0" borderId="18" xfId="0" applyNumberFormat="1" applyBorder="1" applyAlignment="1">
      <alignment horizontal="right" vertical="center" indent="1"/>
    </xf>
    <xf numFmtId="2" fontId="0" fillId="0" borderId="18" xfId="0" applyNumberFormat="1" applyBorder="1" applyAlignment="1">
      <alignment horizontal="right" vertical="center" indent="1"/>
    </xf>
    <xf numFmtId="2" fontId="0" fillId="0" borderId="39" xfId="0" applyNumberFormat="1" applyBorder="1" applyAlignment="1">
      <alignment horizontal="right" vertical="center" indent="1"/>
    </xf>
    <xf numFmtId="0" fontId="0" fillId="0" borderId="53" xfId="0" applyBorder="1"/>
    <xf numFmtId="2" fontId="0" fillId="0" borderId="67" xfId="0" applyNumberFormat="1" applyBorder="1" applyAlignment="1">
      <alignment horizontal="right" vertical="center" indent="1"/>
    </xf>
    <xf numFmtId="0" fontId="0" fillId="0" borderId="68" xfId="0" applyBorder="1"/>
    <xf numFmtId="2" fontId="0" fillId="0" borderId="69" xfId="0" applyNumberFormat="1" applyBorder="1" applyAlignment="1">
      <alignment horizontal="right" vertical="top"/>
    </xf>
    <xf numFmtId="2" fontId="0" fillId="0" borderId="18" xfId="0" applyNumberFormat="1" applyBorder="1" applyAlignment="1">
      <alignment horizontal="right" vertical="top"/>
    </xf>
    <xf numFmtId="0" fontId="0" fillId="0" borderId="70" xfId="0" applyBorder="1"/>
    <xf numFmtId="2" fontId="0" fillId="0" borderId="71" xfId="0" applyNumberFormat="1" applyBorder="1" applyAlignment="1">
      <alignment horizontal="left" vertical="top" indent="8"/>
    </xf>
    <xf numFmtId="0" fontId="0" fillId="0" borderId="25" xfId="0" applyBorder="1"/>
    <xf numFmtId="2" fontId="0" fillId="0" borderId="27" xfId="0" applyNumberFormat="1" applyBorder="1" applyAlignment="1">
      <alignment horizontal="left" vertical="top" indent="8"/>
    </xf>
    <xf numFmtId="170" fontId="0" fillId="0" borderId="30" xfId="0" applyNumberFormat="1" applyBorder="1" applyAlignment="1">
      <alignment horizontal="left" vertical="center"/>
    </xf>
    <xf numFmtId="2" fontId="0" fillId="0" borderId="32" xfId="0" applyNumberFormat="1" applyBorder="1" applyAlignment="1">
      <alignment horizontal="left" vertical="top" indent="8"/>
    </xf>
    <xf numFmtId="4" fontId="10" fillId="0" borderId="1" xfId="0" applyNumberFormat="1" applyFont="1" applyBorder="1" applyAlignment="1" applyProtection="1">
      <alignment horizontal="right" vertical="center" wrapText="1"/>
      <protection locked="0"/>
    </xf>
    <xf numFmtId="4" fontId="10" fillId="7" borderId="1" xfId="0" applyNumberFormat="1" applyFont="1" applyFill="1" applyBorder="1" applyAlignment="1" applyProtection="1">
      <alignment horizontal="right" vertical="center" wrapText="1"/>
      <protection locked="0"/>
    </xf>
    <xf numFmtId="0" fontId="20" fillId="0" borderId="17" xfId="0" applyFont="1" applyBorder="1"/>
    <xf numFmtId="0" fontId="0" fillId="0" borderId="1" xfId="0" applyBorder="1"/>
    <xf numFmtId="0" fontId="22" fillId="0" borderId="5" xfId="0" applyFont="1" applyBorder="1" applyAlignment="1">
      <alignment horizontal="center" vertical="center"/>
    </xf>
    <xf numFmtId="4" fontId="22" fillId="0" borderId="1" xfId="0" applyNumberFormat="1" applyFont="1" applyBorder="1" applyAlignment="1">
      <alignment horizontal="center"/>
    </xf>
    <xf numFmtId="4" fontId="22" fillId="0" borderId="10" xfId="0" applyNumberFormat="1" applyFont="1" applyBorder="1" applyAlignment="1">
      <alignment horizontal="center"/>
    </xf>
    <xf numFmtId="2" fontId="10" fillId="5" borderId="2" xfId="0" applyNumberFormat="1" applyFont="1" applyFill="1" applyBorder="1" applyAlignment="1">
      <alignment wrapText="1"/>
    </xf>
    <xf numFmtId="2" fontId="10" fillId="5" borderId="4" xfId="0" applyNumberFormat="1" applyFont="1" applyFill="1" applyBorder="1" applyAlignment="1">
      <alignment wrapText="1"/>
    </xf>
    <xf numFmtId="0" fontId="8" fillId="12" borderId="1" xfId="0" applyFont="1" applyFill="1" applyBorder="1" applyAlignment="1">
      <alignment horizontal="center" vertical="top" wrapText="1"/>
    </xf>
    <xf numFmtId="0" fontId="8" fillId="13" borderId="1" xfId="0" applyFont="1" applyFill="1" applyBorder="1" applyAlignment="1">
      <alignment horizontal="center" vertical="top" wrapText="1"/>
    </xf>
    <xf numFmtId="4" fontId="10" fillId="14" borderId="1" xfId="0" applyNumberFormat="1" applyFont="1" applyFill="1" applyBorder="1" applyAlignment="1" applyProtection="1">
      <alignment horizontal="center" vertical="top" wrapText="1"/>
      <protection locked="0"/>
    </xf>
    <xf numFmtId="49" fontId="39" fillId="0" borderId="1" xfId="0" applyNumberFormat="1" applyFont="1" applyBorder="1" applyAlignment="1" applyProtection="1">
      <alignment horizontal="center"/>
      <protection locked="0"/>
    </xf>
    <xf numFmtId="49" fontId="39" fillId="0" borderId="1" xfId="0" applyNumberFormat="1" applyFont="1" applyBorder="1" applyAlignment="1" applyProtection="1">
      <alignment horizontal="left"/>
      <protection locked="0"/>
    </xf>
    <xf numFmtId="0" fontId="39" fillId="0" borderId="1" xfId="0" applyFont="1" applyBorder="1" applyAlignment="1" applyProtection="1">
      <alignment horizontal="left"/>
      <protection locked="0"/>
    </xf>
    <xf numFmtId="49" fontId="39" fillId="0" borderId="1" xfId="0" applyNumberFormat="1"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167" fontId="39" fillId="0" borderId="1" xfId="0" applyNumberFormat="1" applyFont="1" applyBorder="1" applyAlignment="1" applyProtection="1">
      <alignment horizontal="left"/>
      <protection locked="0"/>
    </xf>
    <xf numFmtId="166" fontId="39" fillId="0" borderId="1" xfId="0" applyNumberFormat="1" applyFont="1" applyBorder="1" applyAlignment="1" applyProtection="1">
      <alignment horizontal="left"/>
      <protection locked="0"/>
    </xf>
    <xf numFmtId="49" fontId="39" fillId="0" borderId="1" xfId="0" applyNumberFormat="1" applyFont="1" applyBorder="1" applyProtection="1">
      <protection locked="0"/>
    </xf>
    <xf numFmtId="2" fontId="42" fillId="0" borderId="1" xfId="3" applyNumberFormat="1" applyFont="1" applyBorder="1" applyAlignment="1" applyProtection="1">
      <alignment horizontal="left"/>
      <protection locked="0"/>
    </xf>
    <xf numFmtId="0" fontId="39" fillId="0" borderId="1" xfId="0" applyFont="1" applyBorder="1" applyProtection="1">
      <protection locked="0"/>
    </xf>
    <xf numFmtId="0" fontId="38" fillId="4" borderId="1" xfId="0" applyFont="1" applyFill="1" applyBorder="1" applyAlignment="1">
      <alignment horizontal="left" vertical="center"/>
    </xf>
    <xf numFmtId="0" fontId="38" fillId="4" borderId="1" xfId="0" applyFont="1" applyFill="1" applyBorder="1" applyAlignment="1">
      <alignment horizontal="center" vertical="center"/>
    </xf>
    <xf numFmtId="0" fontId="31" fillId="4" borderId="1" xfId="0" applyFont="1" applyFill="1" applyBorder="1" applyAlignment="1">
      <alignment horizontal="center" vertical="center"/>
    </xf>
    <xf numFmtId="0" fontId="22" fillId="0" borderId="17" xfId="0" applyFont="1" applyBorder="1" applyAlignment="1">
      <alignment horizontal="left" vertical="center"/>
    </xf>
    <xf numFmtId="0" fontId="21" fillId="0" borderId="1" xfId="0" applyFont="1" applyBorder="1" applyAlignment="1">
      <alignment horizontal="left" vertical="center"/>
    </xf>
    <xf numFmtId="4" fontId="21" fillId="0" borderId="1" xfId="0" applyNumberFormat="1" applyFont="1" applyBorder="1" applyAlignment="1">
      <alignment vertical="center"/>
    </xf>
    <xf numFmtId="4" fontId="21" fillId="0" borderId="20" xfId="0" applyNumberFormat="1" applyFont="1" applyBorder="1" applyAlignment="1">
      <alignment vertical="center"/>
    </xf>
    <xf numFmtId="4" fontId="21" fillId="0" borderId="52" xfId="0" applyNumberFormat="1" applyFont="1" applyBorder="1" applyAlignment="1">
      <alignment vertical="center"/>
    </xf>
    <xf numFmtId="0" fontId="22" fillId="0" borderId="51" xfId="0" applyFont="1" applyBorder="1" applyAlignment="1">
      <alignment horizontal="left"/>
    </xf>
    <xf numFmtId="0" fontId="22" fillId="0" borderId="49" xfId="0" applyFont="1" applyBorder="1" applyAlignment="1">
      <alignment horizontal="left" vertical="center"/>
    </xf>
    <xf numFmtId="0" fontId="22" fillId="0" borderId="18" xfId="0" applyFont="1" applyBorder="1" applyAlignment="1">
      <alignment horizontal="left" vertical="center"/>
    </xf>
    <xf numFmtId="49" fontId="22" fillId="0" borderId="17" xfId="0" applyNumberFormat="1" applyFont="1" applyBorder="1" applyAlignment="1">
      <alignment horizontal="left"/>
    </xf>
    <xf numFmtId="49" fontId="22" fillId="0" borderId="30" xfId="0" applyNumberFormat="1" applyFont="1" applyBorder="1" applyAlignment="1">
      <alignment horizontal="left" vertical="center"/>
    </xf>
    <xf numFmtId="0" fontId="21" fillId="0" borderId="17" xfId="0" applyFont="1" applyBorder="1" applyAlignment="1">
      <alignment horizontal="left" vertical="center"/>
    </xf>
    <xf numFmtId="0" fontId="22" fillId="0" borderId="53" xfId="0" applyFont="1" applyBorder="1" applyAlignment="1">
      <alignment horizontal="left" vertical="center"/>
    </xf>
    <xf numFmtId="4" fontId="21" fillId="0" borderId="7" xfId="0" applyNumberFormat="1" applyFont="1" applyBorder="1" applyAlignment="1">
      <alignment vertical="center"/>
    </xf>
    <xf numFmtId="4" fontId="21" fillId="0" borderId="55" xfId="0" applyNumberFormat="1" applyFont="1" applyBorder="1" applyAlignment="1">
      <alignment vertical="center"/>
    </xf>
    <xf numFmtId="4" fontId="21" fillId="0" borderId="5" xfId="0" applyNumberFormat="1" applyFont="1" applyBorder="1" applyAlignment="1">
      <alignment vertical="center"/>
    </xf>
    <xf numFmtId="4" fontId="21" fillId="0" borderId="41" xfId="0" applyNumberFormat="1" applyFont="1" applyBorder="1" applyAlignment="1">
      <alignment vertical="center"/>
    </xf>
    <xf numFmtId="0" fontId="22" fillId="0" borderId="18" xfId="0" applyFont="1" applyBorder="1" applyAlignment="1">
      <alignment horizontal="left"/>
    </xf>
    <xf numFmtId="4" fontId="21" fillId="0" borderId="2" xfId="0" applyNumberFormat="1" applyFont="1" applyBorder="1" applyAlignment="1">
      <alignment vertical="center"/>
    </xf>
    <xf numFmtId="4" fontId="21" fillId="0" borderId="8" xfId="0" applyNumberFormat="1" applyFont="1" applyBorder="1" applyAlignment="1">
      <alignment vertical="center"/>
    </xf>
    <xf numFmtId="0" fontId="22" fillId="0" borderId="59" xfId="0" applyFont="1" applyBorder="1" applyAlignment="1">
      <alignment horizontal="left" vertical="center"/>
    </xf>
    <xf numFmtId="0" fontId="21" fillId="0" borderId="35" xfId="0" applyFont="1" applyBorder="1" applyAlignment="1">
      <alignment horizontal="left" vertical="center"/>
    </xf>
    <xf numFmtId="0" fontId="21" fillId="0" borderId="37" xfId="0" applyFont="1" applyBorder="1" applyAlignment="1">
      <alignment horizontal="left" vertical="center"/>
    </xf>
    <xf numFmtId="0" fontId="21" fillId="0" borderId="48" xfId="0" applyFont="1" applyBorder="1" applyAlignment="1">
      <alignment horizontal="left" vertical="center"/>
    </xf>
    <xf numFmtId="0" fontId="22" fillId="0" borderId="51" xfId="0" applyFont="1" applyBorder="1" applyAlignment="1">
      <alignment horizontal="left" vertical="center"/>
    </xf>
    <xf numFmtId="0" fontId="22" fillId="0" borderId="37" xfId="0" applyFont="1" applyBorder="1" applyAlignment="1">
      <alignment horizontal="left" vertical="center"/>
    </xf>
    <xf numFmtId="0" fontId="22" fillId="0" borderId="38" xfId="0" applyFont="1" applyBorder="1" applyAlignment="1">
      <alignment horizontal="left" vertical="center"/>
    </xf>
    <xf numFmtId="4" fontId="21" fillId="0" borderId="2" xfId="0" applyNumberFormat="1" applyFont="1" applyBorder="1" applyAlignment="1">
      <alignment horizontal="right" vertical="center"/>
    </xf>
    <xf numFmtId="4" fontId="21" fillId="0" borderId="3" xfId="0" applyNumberFormat="1" applyFont="1" applyBorder="1" applyAlignment="1">
      <alignment vertical="center"/>
    </xf>
    <xf numFmtId="0" fontId="23" fillId="0" borderId="14" xfId="0" applyFont="1" applyBorder="1" applyAlignment="1">
      <alignment horizontal="left" vertical="center"/>
    </xf>
    <xf numFmtId="0" fontId="23" fillId="0" borderId="17" xfId="0" applyFont="1" applyBorder="1" applyAlignment="1">
      <alignment horizontal="left" vertical="center"/>
    </xf>
    <xf numFmtId="0" fontId="3" fillId="0" borderId="17" xfId="0" applyFont="1" applyBorder="1" applyAlignment="1">
      <alignment horizontal="left" vertical="center"/>
    </xf>
    <xf numFmtId="4" fontId="3" fillId="0" borderId="1" xfId="0" applyNumberFormat="1" applyFont="1" applyBorder="1"/>
    <xf numFmtId="4" fontId="3" fillId="0" borderId="7" xfId="0" applyNumberFormat="1" applyFont="1" applyBorder="1"/>
    <xf numFmtId="0" fontId="31" fillId="0" borderId="1" xfId="0" applyFont="1" applyBorder="1" applyAlignment="1">
      <alignment horizontal="center" vertical="center"/>
    </xf>
    <xf numFmtId="0" fontId="31" fillId="0" borderId="18" xfId="0" applyFont="1" applyBorder="1" applyAlignment="1">
      <alignment horizontal="center" vertical="center"/>
    </xf>
    <xf numFmtId="4" fontId="3" fillId="0" borderId="55" xfId="0" applyNumberFormat="1" applyFont="1" applyBorder="1"/>
    <xf numFmtId="0" fontId="31" fillId="0" borderId="53" xfId="0" applyFont="1" applyBorder="1" applyAlignment="1">
      <alignment horizontal="left" vertical="center"/>
    </xf>
    <xf numFmtId="4" fontId="10" fillId="3" borderId="1" xfId="0" applyNumberFormat="1" applyFont="1" applyFill="1" applyBorder="1" applyAlignment="1" applyProtection="1">
      <alignment horizontal="right" vertical="center"/>
      <protection locked="0"/>
    </xf>
    <xf numFmtId="4" fontId="10" fillId="3" borderId="1" xfId="0" applyNumberFormat="1" applyFont="1" applyFill="1" applyBorder="1" applyAlignment="1" applyProtection="1">
      <alignment horizontal="right" vertical="center" wrapText="1"/>
      <protection locked="0"/>
    </xf>
    <xf numFmtId="0" fontId="10" fillId="5" borderId="0" xfId="0" applyFont="1" applyFill="1" applyAlignment="1">
      <alignment horizontal="left" vertical="center"/>
    </xf>
    <xf numFmtId="4" fontId="10" fillId="5" borderId="0" xfId="0" applyNumberFormat="1" applyFont="1" applyFill="1" applyAlignment="1">
      <alignment horizontal="left" vertical="center"/>
    </xf>
    <xf numFmtId="0" fontId="6" fillId="5" borderId="0" xfId="0" applyFont="1" applyFill="1" applyAlignment="1">
      <alignment horizontal="left" vertical="center"/>
    </xf>
    <xf numFmtId="164" fontId="10" fillId="3" borderId="1" xfId="1" applyNumberFormat="1" applyFont="1" applyFill="1" applyBorder="1" applyAlignment="1" applyProtection="1">
      <alignment horizontal="right" vertical="center" wrapText="1"/>
      <protection locked="0"/>
    </xf>
    <xf numFmtId="4" fontId="10" fillId="0" borderId="1" xfId="0" applyNumberFormat="1" applyFont="1" applyBorder="1" applyAlignment="1" applyProtection="1">
      <alignment horizontal="right" vertical="center"/>
      <protection locked="0"/>
    </xf>
    <xf numFmtId="4" fontId="10" fillId="12" borderId="1" xfId="0" applyNumberFormat="1" applyFont="1" applyFill="1" applyBorder="1" applyAlignment="1" applyProtection="1">
      <alignment horizontal="right" vertical="center" wrapText="1"/>
      <protection locked="0"/>
    </xf>
    <xf numFmtId="4" fontId="10" fillId="14" borderId="1" xfId="0" applyNumberFormat="1" applyFont="1" applyFill="1" applyBorder="1" applyAlignment="1" applyProtection="1">
      <alignment horizontal="right" vertical="center" wrapText="1"/>
      <protection locked="0"/>
    </xf>
    <xf numFmtId="4" fontId="10" fillId="13" borderId="1" xfId="0" applyNumberFormat="1" applyFont="1" applyFill="1" applyBorder="1" applyAlignment="1" applyProtection="1">
      <alignment horizontal="right" vertical="center" wrapText="1"/>
      <protection locked="0"/>
    </xf>
    <xf numFmtId="4" fontId="10" fillId="5" borderId="1" xfId="0" applyNumberFormat="1" applyFont="1" applyFill="1" applyBorder="1" applyAlignment="1">
      <alignment horizontal="right" vertical="center" wrapText="1"/>
    </xf>
    <xf numFmtId="4" fontId="10" fillId="8" borderId="1" xfId="0" applyNumberFormat="1" applyFont="1" applyFill="1" applyBorder="1" applyAlignment="1">
      <alignment horizontal="right" vertical="center"/>
    </xf>
    <xf numFmtId="4" fontId="10" fillId="5" borderId="1" xfId="0" applyNumberFormat="1" applyFont="1" applyFill="1" applyBorder="1" applyAlignment="1">
      <alignment horizontal="right" vertical="center"/>
    </xf>
    <xf numFmtId="4" fontId="10" fillId="8" borderId="1" xfId="0" applyNumberFormat="1" applyFont="1" applyFill="1" applyBorder="1" applyAlignment="1">
      <alignment horizontal="right" vertical="center" wrapText="1"/>
    </xf>
    <xf numFmtId="2" fontId="10" fillId="5" borderId="1" xfId="0" applyNumberFormat="1" applyFont="1" applyFill="1" applyBorder="1" applyAlignment="1">
      <alignment horizontal="center" wrapText="1"/>
    </xf>
    <xf numFmtId="4" fontId="9" fillId="8" borderId="7" xfId="0" applyNumberFormat="1" applyFont="1" applyFill="1" applyBorder="1" applyAlignment="1">
      <alignment horizontal="right" vertical="center" wrapText="1"/>
    </xf>
    <xf numFmtId="4" fontId="9" fillId="8" borderId="1" xfId="0" applyNumberFormat="1" applyFont="1" applyFill="1" applyBorder="1" applyAlignment="1">
      <alignment horizontal="right" vertical="center" wrapText="1"/>
    </xf>
    <xf numFmtId="0" fontId="10" fillId="0" borderId="1" xfId="0" applyFont="1" applyBorder="1" applyAlignment="1">
      <alignment horizontal="left" vertical="center" wrapText="1"/>
    </xf>
    <xf numFmtId="49" fontId="10" fillId="8" borderId="1" xfId="0" applyNumberFormat="1" applyFont="1" applyFill="1" applyBorder="1" applyAlignment="1">
      <alignment horizontal="left" vertical="center" wrapText="1"/>
    </xf>
    <xf numFmtId="2" fontId="10" fillId="5" borderId="1" xfId="0" applyNumberFormat="1" applyFont="1" applyFill="1" applyBorder="1" applyAlignment="1">
      <alignment horizontal="left" vertical="center"/>
    </xf>
    <xf numFmtId="0" fontId="43" fillId="5" borderId="0" xfId="0" applyFont="1" applyFill="1"/>
    <xf numFmtId="4" fontId="45" fillId="7" borderId="1" xfId="0" applyNumberFormat="1" applyFont="1" applyFill="1" applyBorder="1" applyAlignment="1" applyProtection="1">
      <alignment horizontal="right" vertical="center" wrapText="1"/>
      <protection locked="0"/>
    </xf>
    <xf numFmtId="4" fontId="10" fillId="14" borderId="1" xfId="0" applyNumberFormat="1" applyFont="1" applyFill="1" applyBorder="1" applyAlignment="1" applyProtection="1">
      <alignment horizontal="center" vertical="center" wrapText="1"/>
      <protection locked="0"/>
    </xf>
    <xf numFmtId="2" fontId="46" fillId="5" borderId="1" xfId="0" applyNumberFormat="1" applyFont="1" applyFill="1" applyBorder="1" applyAlignment="1">
      <alignment horizontal="center" vertical="center"/>
    </xf>
    <xf numFmtId="2" fontId="10" fillId="5" borderId="22" xfId="0" applyNumberFormat="1" applyFont="1" applyFill="1" applyBorder="1" applyAlignment="1">
      <alignment horizontal="left" vertical="top" wrapText="1"/>
    </xf>
    <xf numFmtId="49" fontId="10" fillId="5" borderId="1" xfId="0" applyNumberFormat="1" applyFont="1" applyFill="1" applyBorder="1" applyAlignment="1">
      <alignment horizontal="center"/>
    </xf>
    <xf numFmtId="0" fontId="0" fillId="0" borderId="17" xfId="0" applyBorder="1" applyAlignment="1" applyProtection="1">
      <alignment horizontal="left" vertical="center"/>
      <protection locked="0"/>
    </xf>
    <xf numFmtId="0" fontId="0" fillId="0" borderId="1" xfId="0" applyBorder="1" applyAlignment="1" applyProtection="1">
      <alignment horizontal="left" vertical="center"/>
      <protection locked="0"/>
    </xf>
    <xf numFmtId="2" fontId="50" fillId="0" borderId="61" xfId="0" applyNumberFormat="1" applyFont="1" applyBorder="1"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right" vertical="center"/>
    </xf>
    <xf numFmtId="0" fontId="26" fillId="0" borderId="0" xfId="0" applyFont="1"/>
    <xf numFmtId="0" fontId="0" fillId="0" borderId="17" xfId="0" applyBorder="1" applyAlignment="1">
      <alignment horizontal="center"/>
    </xf>
    <xf numFmtId="14" fontId="0" fillId="0" borderId="17" xfId="0" applyNumberFormat="1" applyBorder="1" applyAlignment="1" applyProtection="1">
      <alignment horizontal="left" vertical="center"/>
      <protection locked="0"/>
    </xf>
    <xf numFmtId="0" fontId="0" fillId="0" borderId="18" xfId="0" applyBorder="1" applyAlignment="1" applyProtection="1">
      <alignment horizontal="right" vertical="center"/>
      <protection locked="0"/>
    </xf>
    <xf numFmtId="0" fontId="0" fillId="0" borderId="18" xfId="0" applyBorder="1" applyAlignment="1" applyProtection="1">
      <alignment vertical="center"/>
      <protection locked="0"/>
    </xf>
    <xf numFmtId="0" fontId="0" fillId="0" borderId="7" xfId="0" applyBorder="1" applyAlignment="1" applyProtection="1">
      <alignment horizontal="left" vertical="center"/>
      <protection locked="0"/>
    </xf>
    <xf numFmtId="0" fontId="0" fillId="0" borderId="39" xfId="0" applyBorder="1" applyAlignment="1" applyProtection="1">
      <alignment vertical="center"/>
      <protection locked="0"/>
    </xf>
    <xf numFmtId="2" fontId="0" fillId="0" borderId="0" xfId="0" applyNumberFormat="1" applyAlignment="1">
      <alignment horizontal="left" vertical="center"/>
    </xf>
    <xf numFmtId="2" fontId="0" fillId="0" borderId="0" xfId="0" applyNumberFormat="1" applyAlignment="1">
      <alignment horizontal="right" vertical="center"/>
    </xf>
    <xf numFmtId="1" fontId="0" fillId="0" borderId="0" xfId="0" applyNumberFormat="1" applyAlignment="1">
      <alignment horizontal="right" vertical="center"/>
    </xf>
    <xf numFmtId="1" fontId="0" fillId="0" borderId="0" xfId="0" applyNumberFormat="1" applyAlignment="1">
      <alignment horizontal="left" vertical="center"/>
    </xf>
    <xf numFmtId="2" fontId="0" fillId="0" borderId="0" xfId="0" applyNumberFormat="1"/>
    <xf numFmtId="0" fontId="0" fillId="0" borderId="50" xfId="0" applyBorder="1" applyAlignment="1" applyProtection="1">
      <alignment horizontal="left" vertical="center"/>
      <protection locked="0"/>
    </xf>
    <xf numFmtId="0" fontId="39" fillId="0" borderId="66" xfId="0" applyFont="1" applyBorder="1" applyAlignment="1">
      <alignment horizontal="left" vertical="center"/>
    </xf>
    <xf numFmtId="4" fontId="51" fillId="0" borderId="66" xfId="0" applyNumberFormat="1" applyFont="1" applyBorder="1" applyAlignment="1">
      <alignment horizontal="right" vertical="center"/>
    </xf>
    <xf numFmtId="0" fontId="6" fillId="0" borderId="7" xfId="2" applyBorder="1" applyAlignment="1" applyProtection="1">
      <alignment horizontal="center"/>
      <protection locked="0"/>
    </xf>
    <xf numFmtId="49" fontId="6" fillId="0" borderId="7" xfId="2" applyNumberFormat="1" applyBorder="1" applyAlignment="1" applyProtection="1">
      <alignment horizontal="left" indent="1"/>
      <protection locked="0"/>
    </xf>
    <xf numFmtId="4" fontId="6" fillId="0" borderId="7" xfId="2" applyNumberFormat="1" applyBorder="1" applyAlignment="1" applyProtection="1">
      <alignment horizontal="right"/>
      <protection locked="0"/>
    </xf>
    <xf numFmtId="0" fontId="6" fillId="0" borderId="66" xfId="2" applyBorder="1" applyAlignment="1" applyProtection="1">
      <alignment horizontal="left" indent="1"/>
      <protection locked="0"/>
    </xf>
    <xf numFmtId="0" fontId="23" fillId="0" borderId="66" xfId="2" applyFont="1" applyBorder="1" applyAlignment="1" applyProtection="1">
      <alignment horizontal="left" indent="1"/>
      <protection locked="0"/>
    </xf>
    <xf numFmtId="4" fontId="6" fillId="0" borderId="66" xfId="2" applyNumberFormat="1" applyBorder="1" applyAlignment="1">
      <alignment horizontal="right"/>
    </xf>
    <xf numFmtId="4" fontId="23" fillId="0" borderId="7" xfId="2" applyNumberFormat="1" applyFont="1" applyBorder="1" applyAlignment="1">
      <alignment horizontal="right" vertical="center"/>
    </xf>
    <xf numFmtId="0" fontId="6" fillId="0" borderId="7" xfId="2" applyBorder="1" applyAlignment="1">
      <alignment horizontal="left" indent="1"/>
    </xf>
    <xf numFmtId="0" fontId="23" fillId="0" borderId="7" xfId="2" applyFont="1" applyBorder="1" applyAlignment="1">
      <alignment horizontal="left" vertical="center" indent="1"/>
    </xf>
    <xf numFmtId="0" fontId="23" fillId="0" borderId="1" xfId="2" applyFont="1" applyBorder="1" applyAlignment="1">
      <alignment horizontal="center"/>
    </xf>
    <xf numFmtId="4" fontId="23" fillId="0" borderId="1" xfId="2" applyNumberFormat="1" applyFont="1" applyBorder="1" applyAlignment="1">
      <alignment horizontal="center"/>
    </xf>
    <xf numFmtId="0" fontId="0" fillId="0" borderId="1" xfId="0" applyBorder="1" applyAlignment="1">
      <alignment horizontal="left" vertical="center"/>
    </xf>
    <xf numFmtId="1" fontId="0" fillId="0" borderId="66" xfId="0" applyNumberFormat="1" applyBorder="1"/>
    <xf numFmtId="172" fontId="0" fillId="0" borderId="0" xfId="0" applyNumberFormat="1"/>
    <xf numFmtId="0" fontId="0" fillId="0" borderId="78" xfId="0" applyBorder="1" applyAlignment="1">
      <alignment horizontal="center"/>
    </xf>
    <xf numFmtId="0" fontId="0" fillId="0" borderId="22" xfId="0" applyBorder="1" applyAlignment="1">
      <alignment horizontal="left" vertical="center"/>
    </xf>
    <xf numFmtId="0" fontId="0" fillId="0" borderId="2" xfId="0" applyBorder="1"/>
    <xf numFmtId="0" fontId="0" fillId="0" borderId="2" xfId="0" applyBorder="1" applyAlignment="1" applyProtection="1">
      <alignment horizontal="right" vertical="center"/>
      <protection locked="0"/>
    </xf>
    <xf numFmtId="0" fontId="0" fillId="0" borderId="2" xfId="0" applyBorder="1" applyAlignment="1" applyProtection="1">
      <alignment vertical="center"/>
      <protection locked="0"/>
    </xf>
    <xf numFmtId="0" fontId="0" fillId="0" borderId="8" xfId="0" applyBorder="1" applyAlignment="1" applyProtection="1">
      <alignment vertical="center"/>
      <protection locked="0"/>
    </xf>
    <xf numFmtId="0" fontId="0" fillId="0" borderId="72" xfId="0" applyBorder="1"/>
    <xf numFmtId="0" fontId="0" fillId="0" borderId="21" xfId="0" applyBorder="1" applyAlignment="1" applyProtection="1">
      <alignment vertical="center"/>
      <protection locked="0"/>
    </xf>
    <xf numFmtId="0" fontId="0" fillId="0" borderId="10" xfId="0" applyBorder="1"/>
    <xf numFmtId="1" fontId="0" fillId="0" borderId="16" xfId="0" applyNumberFormat="1" applyBorder="1"/>
    <xf numFmtId="1" fontId="0" fillId="0" borderId="18" xfId="0" applyNumberFormat="1" applyBorder="1" applyAlignment="1" applyProtection="1">
      <alignment horizontal="right" vertical="center"/>
      <protection locked="0"/>
    </xf>
    <xf numFmtId="1" fontId="0" fillId="0" borderId="18" xfId="0" applyNumberFormat="1" applyBorder="1" applyAlignment="1" applyProtection="1">
      <alignment vertical="center"/>
      <protection locked="0"/>
    </xf>
    <xf numFmtId="1" fontId="0" fillId="0" borderId="21" xfId="0" applyNumberFormat="1" applyBorder="1" applyAlignment="1" applyProtection="1">
      <alignment vertical="center"/>
      <protection locked="0"/>
    </xf>
    <xf numFmtId="0" fontId="0" fillId="0" borderId="19" xfId="0" applyBorder="1"/>
    <xf numFmtId="0" fontId="0" fillId="0" borderId="79" xfId="0" applyBorder="1"/>
    <xf numFmtId="2" fontId="0" fillId="0" borderId="21" xfId="0" applyNumberFormat="1" applyBorder="1" applyAlignment="1" applyProtection="1">
      <alignment horizontal="right" vertical="center" indent="1"/>
      <protection locked="0"/>
    </xf>
    <xf numFmtId="0" fontId="0" fillId="0" borderId="0" xfId="0" applyBorder="1"/>
    <xf numFmtId="2" fontId="10" fillId="5" borderId="4" xfId="0" applyNumberFormat="1" applyFont="1" applyFill="1" applyBorder="1" applyAlignment="1">
      <alignment wrapText="1"/>
    </xf>
    <xf numFmtId="0" fontId="8" fillId="7" borderId="22" xfId="0" applyFont="1" applyFill="1" applyBorder="1" applyAlignment="1">
      <alignment horizontal="center" vertical="top" wrapText="1"/>
    </xf>
    <xf numFmtId="0" fontId="7" fillId="5" borderId="22" xfId="0" applyFont="1" applyFill="1" applyBorder="1" applyAlignment="1">
      <alignment horizontal="center" vertical="top" wrapText="1"/>
    </xf>
    <xf numFmtId="0" fontId="4" fillId="5" borderId="0" xfId="0" applyFont="1" applyFill="1" applyBorder="1"/>
    <xf numFmtId="0" fontId="8" fillId="12" borderId="22" xfId="0" applyFont="1" applyFill="1" applyBorder="1" applyAlignment="1">
      <alignment horizontal="center" vertical="top" wrapText="1"/>
    </xf>
    <xf numFmtId="0" fontId="8" fillId="12" borderId="10" xfId="0" applyFont="1" applyFill="1" applyBorder="1" applyAlignment="1">
      <alignment horizontal="center" vertical="top" wrapText="1"/>
    </xf>
    <xf numFmtId="0" fontId="9" fillId="12" borderId="22" xfId="0" applyFont="1" applyFill="1" applyBorder="1" applyAlignment="1">
      <alignment horizontal="center" vertical="top" wrapText="1"/>
    </xf>
    <xf numFmtId="0" fontId="58" fillId="5" borderId="1" xfId="0" applyFont="1" applyFill="1" applyBorder="1" applyAlignment="1">
      <alignment horizontal="center" vertical="top" wrapText="1"/>
    </xf>
    <xf numFmtId="0" fontId="59" fillId="13" borderId="22" xfId="0" applyFont="1" applyFill="1" applyBorder="1" applyAlignment="1">
      <alignment horizontal="center" vertical="top" wrapText="1"/>
    </xf>
    <xf numFmtId="4" fontId="59" fillId="14" borderId="22" xfId="0" applyNumberFormat="1" applyFont="1" applyFill="1" applyBorder="1" applyAlignment="1" applyProtection="1">
      <alignment horizontal="center" vertical="top" wrapText="1"/>
      <protection locked="0"/>
    </xf>
    <xf numFmtId="0" fontId="10" fillId="5" borderId="7" xfId="0" applyFont="1" applyFill="1" applyBorder="1" applyAlignment="1">
      <alignment wrapText="1"/>
    </xf>
    <xf numFmtId="0" fontId="10" fillId="5" borderId="10" xfId="0" applyFont="1" applyFill="1" applyBorder="1" applyAlignment="1">
      <alignment wrapText="1"/>
    </xf>
    <xf numFmtId="2" fontId="10" fillId="5" borderId="5" xfId="0" applyNumberFormat="1" applyFont="1" applyFill="1" applyBorder="1" applyAlignment="1">
      <alignment wrapText="1"/>
    </xf>
    <xf numFmtId="2" fontId="10" fillId="5" borderId="11" xfId="0" applyNumberFormat="1" applyFont="1" applyFill="1" applyBorder="1" applyAlignment="1">
      <alignment wrapText="1"/>
    </xf>
    <xf numFmtId="49" fontId="10" fillId="5" borderId="76" xfId="0" applyNumberFormat="1" applyFont="1" applyFill="1" applyBorder="1"/>
    <xf numFmtId="49" fontId="10" fillId="5" borderId="15" xfId="0" applyNumberFormat="1" applyFont="1" applyFill="1" applyBorder="1" applyAlignment="1">
      <alignment horizontal="center"/>
    </xf>
    <xf numFmtId="2" fontId="10" fillId="5" borderId="15" xfId="0" applyNumberFormat="1" applyFont="1" applyFill="1" applyBorder="1" applyAlignment="1">
      <alignment horizontal="center" wrapText="1"/>
    </xf>
    <xf numFmtId="2" fontId="10" fillId="5" borderId="16" xfId="0" applyNumberFormat="1" applyFont="1" applyFill="1" applyBorder="1" applyAlignment="1">
      <alignment horizontal="center" wrapText="1"/>
    </xf>
    <xf numFmtId="4" fontId="10" fillId="5" borderId="18" xfId="0" applyNumberFormat="1" applyFont="1" applyFill="1" applyBorder="1" applyAlignment="1">
      <alignment horizontal="right" vertical="center" wrapText="1"/>
    </xf>
    <xf numFmtId="2" fontId="10" fillId="5" borderId="20" xfId="0" applyNumberFormat="1" applyFont="1" applyFill="1" applyBorder="1" applyAlignment="1">
      <alignment wrapText="1"/>
    </xf>
    <xf numFmtId="4" fontId="10" fillId="8" borderId="20" xfId="0" applyNumberFormat="1" applyFont="1" applyFill="1" applyBorder="1" applyAlignment="1">
      <alignment horizontal="right" vertical="center"/>
    </xf>
    <xf numFmtId="4" fontId="10" fillId="8" borderId="21" xfId="0" applyNumberFormat="1" applyFont="1" applyFill="1" applyBorder="1" applyAlignment="1">
      <alignment horizontal="right" vertical="center" wrapText="1"/>
    </xf>
    <xf numFmtId="3" fontId="21" fillId="5" borderId="4" xfId="0" applyNumberFormat="1" applyFont="1" applyFill="1" applyBorder="1" applyAlignment="1">
      <alignment vertical="top" wrapText="1"/>
    </xf>
    <xf numFmtId="0" fontId="10" fillId="5" borderId="4" xfId="0" applyFont="1" applyFill="1" applyBorder="1"/>
    <xf numFmtId="4" fontId="10" fillId="5" borderId="4" xfId="0" applyNumberFormat="1" applyFont="1" applyFill="1" applyBorder="1"/>
    <xf numFmtId="0" fontId="10" fillId="5" borderId="8" xfId="0" applyFont="1" applyFill="1" applyBorder="1" applyAlignment="1">
      <alignment wrapText="1"/>
    </xf>
    <xf numFmtId="2" fontId="10" fillId="5" borderId="6" xfId="0" applyNumberFormat="1" applyFont="1" applyFill="1" applyBorder="1" applyAlignment="1">
      <alignment wrapText="1"/>
    </xf>
    <xf numFmtId="2" fontId="10" fillId="5" borderId="9" xfId="0" applyNumberFormat="1" applyFont="1" applyFill="1" applyBorder="1" applyAlignment="1">
      <alignment wrapText="1"/>
    </xf>
    <xf numFmtId="2" fontId="10" fillId="5" borderId="8" xfId="0" applyNumberFormat="1" applyFont="1" applyFill="1" applyBorder="1" applyAlignment="1">
      <alignment wrapText="1"/>
    </xf>
    <xf numFmtId="2" fontId="57" fillId="5" borderId="15" xfId="0" applyNumberFormat="1" applyFont="1" applyFill="1" applyBorder="1" applyAlignment="1">
      <alignment vertical="top" wrapText="1"/>
    </xf>
    <xf numFmtId="2" fontId="57" fillId="5" borderId="15" xfId="0" applyNumberFormat="1" applyFont="1" applyFill="1" applyBorder="1" applyAlignment="1">
      <alignment horizontal="center" vertical="top" wrapText="1"/>
    </xf>
    <xf numFmtId="0" fontId="57" fillId="5" borderId="27" xfId="0" applyFont="1" applyFill="1" applyBorder="1" applyAlignment="1">
      <alignment horizontal="center" vertical="center" wrapText="1"/>
    </xf>
    <xf numFmtId="4" fontId="10" fillId="5" borderId="18" xfId="0" applyNumberFormat="1" applyFont="1" applyFill="1" applyBorder="1"/>
    <xf numFmtId="165" fontId="10" fillId="8" borderId="20" xfId="0" applyNumberFormat="1" applyFont="1" applyFill="1" applyBorder="1" applyAlignment="1">
      <alignment wrapText="1"/>
    </xf>
    <xf numFmtId="4" fontId="10" fillId="8" borderId="20" xfId="0" applyNumberFormat="1" applyFont="1" applyFill="1" applyBorder="1" applyAlignment="1">
      <alignment wrapText="1"/>
    </xf>
    <xf numFmtId="165" fontId="10" fillId="10" borderId="20" xfId="0" applyNumberFormat="1" applyFont="1" applyFill="1" applyBorder="1"/>
    <xf numFmtId="4" fontId="10" fillId="10" borderId="20" xfId="0" applyNumberFormat="1" applyFont="1" applyFill="1" applyBorder="1"/>
    <xf numFmtId="4" fontId="10" fillId="10" borderId="21" xfId="0" applyNumberFormat="1" applyFont="1" applyFill="1" applyBorder="1"/>
    <xf numFmtId="2" fontId="10" fillId="5" borderId="0" xfId="0" applyNumberFormat="1" applyFont="1" applyFill="1" applyBorder="1"/>
    <xf numFmtId="4" fontId="10" fillId="5" borderId="0" xfId="0" applyNumberFormat="1" applyFont="1" applyFill="1" applyBorder="1"/>
    <xf numFmtId="4" fontId="10" fillId="3" borderId="18" xfId="0" applyNumberFormat="1" applyFont="1" applyFill="1" applyBorder="1" applyAlignment="1">
      <alignment horizontal="right" vertical="center"/>
    </xf>
    <xf numFmtId="2" fontId="10" fillId="5" borderId="31" xfId="0" applyNumberFormat="1" applyFont="1" applyFill="1" applyBorder="1" applyAlignment="1">
      <alignment wrapText="1"/>
    </xf>
    <xf numFmtId="4" fontId="10" fillId="5" borderId="31" xfId="0" applyNumberFormat="1" applyFont="1" applyFill="1" applyBorder="1"/>
    <xf numFmtId="4" fontId="10" fillId="8" borderId="20" xfId="0" applyNumberFormat="1" applyFont="1" applyFill="1" applyBorder="1" applyAlignment="1">
      <alignment horizontal="right"/>
    </xf>
    <xf numFmtId="4" fontId="10" fillId="8" borderId="21" xfId="0" applyNumberFormat="1" applyFont="1" applyFill="1" applyBorder="1"/>
    <xf numFmtId="0" fontId="28" fillId="0" borderId="1" xfId="0" applyFont="1" applyBorder="1" applyAlignment="1">
      <alignment horizontal="left" vertical="center" wrapText="1"/>
    </xf>
    <xf numFmtId="0" fontId="28" fillId="0" borderId="1" xfId="0" applyFont="1" applyBorder="1" applyAlignment="1">
      <alignment wrapText="1"/>
    </xf>
    <xf numFmtId="0" fontId="0" fillId="0" borderId="5" xfId="0" applyBorder="1"/>
    <xf numFmtId="0" fontId="0" fillId="0" borderId="38" xfId="0" applyBorder="1"/>
    <xf numFmtId="0" fontId="25" fillId="0" borderId="0" xfId="0" applyFont="1" applyAlignment="1">
      <alignment vertical="top" wrapText="1"/>
    </xf>
    <xf numFmtId="0" fontId="0" fillId="0" borderId="0" xfId="0" applyAlignment="1">
      <alignment vertical="top" wrapText="1"/>
    </xf>
    <xf numFmtId="0" fontId="0" fillId="0" borderId="29" xfId="0" applyBorder="1" applyAlignment="1"/>
    <xf numFmtId="0" fontId="0" fillId="0" borderId="25" xfId="0" applyBorder="1" applyAlignment="1">
      <alignment vertical="top" wrapText="1"/>
    </xf>
    <xf numFmtId="0" fontId="0" fillId="0" borderId="26" xfId="0" applyBorder="1" applyAlignment="1">
      <alignment vertical="top" wrapText="1"/>
    </xf>
    <xf numFmtId="0" fontId="0" fillId="0" borderId="80" xfId="0" applyBorder="1" applyAlignment="1">
      <alignment vertical="top" wrapText="1"/>
    </xf>
    <xf numFmtId="0" fontId="25" fillId="0" borderId="28" xfId="0" applyFont="1" applyBorder="1" applyAlignment="1">
      <alignment vertical="top" wrapText="1"/>
    </xf>
    <xf numFmtId="0" fontId="25" fillId="0" borderId="0" xfId="0" applyFont="1" applyBorder="1" applyAlignment="1">
      <alignment vertical="top" wrapText="1"/>
    </xf>
    <xf numFmtId="0" fontId="25" fillId="0" borderId="29" xfId="0" applyFont="1" applyBorder="1" applyAlignment="1">
      <alignment vertical="top" wrapText="1"/>
    </xf>
    <xf numFmtId="0" fontId="0" fillId="0" borderId="28"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0" fillId="0" borderId="81" xfId="0" applyBorder="1" applyAlignment="1">
      <alignment vertical="top" wrapText="1"/>
    </xf>
    <xf numFmtId="0" fontId="0" fillId="0" borderId="28" xfId="0" applyBorder="1" applyAlignment="1"/>
    <xf numFmtId="0" fontId="0" fillId="0" borderId="0" xfId="0" applyBorder="1" applyAlignment="1"/>
    <xf numFmtId="0" fontId="0" fillId="0" borderId="5" xfId="0" applyBorder="1" applyAlignment="1"/>
    <xf numFmtId="0" fontId="0" fillId="0" borderId="38" xfId="0" applyBorder="1" applyAlignment="1"/>
    <xf numFmtId="0" fontId="6" fillId="0" borderId="14" xfId="2" applyFont="1" applyBorder="1" applyAlignment="1">
      <alignment horizontal="center"/>
    </xf>
    <xf numFmtId="0" fontId="6" fillId="0" borderId="15" xfId="2" applyFont="1" applyBorder="1" applyAlignment="1">
      <alignment horizontal="center"/>
    </xf>
    <xf numFmtId="0" fontId="6" fillId="0" borderId="16" xfId="2" applyFont="1" applyBorder="1" applyAlignment="1">
      <alignment horizontal="center"/>
    </xf>
    <xf numFmtId="49" fontId="6" fillId="0" borderId="17" xfId="2" applyNumberFormat="1" applyBorder="1" applyAlignment="1" applyProtection="1">
      <alignment horizontal="left" vertical="center"/>
      <protection locked="0"/>
    </xf>
    <xf numFmtId="49" fontId="6" fillId="0" borderId="1" xfId="2" applyNumberFormat="1" applyBorder="1" applyAlignment="1" applyProtection="1">
      <alignment horizontal="left" vertical="center"/>
      <protection locked="0"/>
    </xf>
    <xf numFmtId="4" fontId="6" fillId="0" borderId="18" xfId="2" applyNumberFormat="1" applyBorder="1" applyAlignment="1" applyProtection="1">
      <alignment horizontal="right" vertical="center"/>
      <protection locked="0"/>
    </xf>
    <xf numFmtId="4" fontId="6" fillId="0" borderId="21" xfId="2" applyNumberFormat="1" applyBorder="1" applyAlignment="1" applyProtection="1">
      <alignment horizontal="right" vertical="center"/>
    </xf>
    <xf numFmtId="0" fontId="6" fillId="0" borderId="19" xfId="2" applyBorder="1" applyAlignment="1" applyProtection="1">
      <alignment vertical="center"/>
    </xf>
    <xf numFmtId="0" fontId="6" fillId="0" borderId="20" xfId="2" applyFont="1" applyBorder="1" applyAlignment="1" applyProtection="1">
      <alignment horizontal="left" vertical="center"/>
    </xf>
    <xf numFmtId="49" fontId="6" fillId="0" borderId="7" xfId="2" applyNumberFormat="1" applyBorder="1" applyAlignment="1" applyProtection="1">
      <alignment horizontal="left" vertical="center"/>
      <protection locked="0"/>
    </xf>
    <xf numFmtId="0" fontId="0" fillId="2" borderId="3" xfId="0" applyFill="1" applyBorder="1" applyAlignment="1">
      <alignment horizontal="center"/>
    </xf>
    <xf numFmtId="0" fontId="0" fillId="0" borderId="3" xfId="0" applyBorder="1" applyAlignment="1">
      <alignment horizontal="center"/>
    </xf>
    <xf numFmtId="0" fontId="0" fillId="2" borderId="5" xfId="0" applyFill="1" applyBorder="1" applyAlignment="1">
      <alignment horizontal="center"/>
    </xf>
    <xf numFmtId="0" fontId="0" fillId="0" borderId="5" xfId="0" applyBorder="1" applyAlignment="1">
      <alignment horizontal="center"/>
    </xf>
    <xf numFmtId="0" fontId="0" fillId="0" borderId="1" xfId="0" applyBorder="1" applyProtection="1">
      <protection locked="0"/>
    </xf>
    <xf numFmtId="0" fontId="38" fillId="4" borderId="2" xfId="0" applyFont="1" applyFill="1" applyBorder="1" applyAlignment="1">
      <alignment horizontal="left" vertical="center"/>
    </xf>
    <xf numFmtId="0" fontId="38" fillId="4" borderId="3" xfId="0" applyFont="1" applyFill="1" applyBorder="1" applyAlignment="1">
      <alignment horizontal="left" vertical="center"/>
    </xf>
    <xf numFmtId="0" fontId="38" fillId="4" borderId="4" xfId="0" applyFont="1" applyFill="1" applyBorder="1" applyAlignment="1">
      <alignment horizontal="left" vertical="center"/>
    </xf>
    <xf numFmtId="0" fontId="35" fillId="11" borderId="0" xfId="0" applyFont="1" applyFill="1" applyAlignment="1">
      <alignment horizontal="center" vertical="center"/>
    </xf>
    <xf numFmtId="0" fontId="34" fillId="11" borderId="0" xfId="0" applyFont="1" applyFill="1" applyAlignment="1">
      <alignment horizontal="center" vertical="center"/>
    </xf>
    <xf numFmtId="0" fontId="31" fillId="4" borderId="1" xfId="0" applyFont="1" applyFill="1" applyBorder="1" applyAlignment="1">
      <alignment horizontal="left" vertical="center"/>
    </xf>
    <xf numFmtId="0" fontId="26" fillId="0" borderId="1" xfId="0" applyFont="1" applyBorder="1" applyAlignment="1">
      <alignment vertical="center"/>
    </xf>
    <xf numFmtId="14" fontId="26" fillId="2" borderId="6" xfId="0" applyNumberFormat="1" applyFont="1" applyFill="1" applyBorder="1" applyAlignment="1">
      <alignment horizontal="left" vertical="center"/>
    </xf>
    <xf numFmtId="0" fontId="26" fillId="0" borderId="9" xfId="0" applyFont="1" applyBorder="1" applyAlignment="1">
      <alignment vertical="center"/>
    </xf>
    <xf numFmtId="0" fontId="26" fillId="2" borderId="5" xfId="0" applyFont="1" applyFill="1" applyBorder="1" applyAlignment="1">
      <alignment horizontal="left" vertical="center"/>
    </xf>
    <xf numFmtId="0" fontId="26" fillId="0" borderId="5" xfId="0" applyFont="1" applyBorder="1" applyAlignment="1">
      <alignment horizontal="left" vertical="center"/>
    </xf>
    <xf numFmtId="0" fontId="5" fillId="7" borderId="73" xfId="0" applyFont="1" applyFill="1" applyBorder="1" applyAlignment="1">
      <alignment horizontal="center" vertical="center"/>
    </xf>
    <xf numFmtId="0" fontId="0" fillId="0" borderId="73" xfId="0" applyBorder="1" applyAlignment="1">
      <alignment horizontal="center" vertical="center"/>
    </xf>
    <xf numFmtId="0" fontId="0" fillId="0" borderId="0" xfId="0"/>
    <xf numFmtId="0" fontId="0" fillId="0" borderId="29" xfId="0" applyBorder="1"/>
    <xf numFmtId="0" fontId="0" fillId="0" borderId="0" xfId="0" applyBorder="1"/>
    <xf numFmtId="0" fontId="0" fillId="0" borderId="32" xfId="0" applyBorder="1"/>
    <xf numFmtId="0" fontId="0" fillId="0" borderId="25" xfId="0" applyBorder="1"/>
    <xf numFmtId="0" fontId="0" fillId="0" borderId="26" xfId="0" applyBorder="1"/>
    <xf numFmtId="0" fontId="0" fillId="0" borderId="28" xfId="0" applyBorder="1"/>
    <xf numFmtId="0" fontId="10" fillId="0" borderId="48"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5" fillId="6" borderId="72" xfId="0" applyFont="1" applyFill="1" applyBorder="1" applyAlignment="1">
      <alignment horizontal="center" vertical="center"/>
    </xf>
    <xf numFmtId="0" fontId="5" fillId="6" borderId="74" xfId="0" applyFont="1" applyFill="1" applyBorder="1" applyAlignment="1">
      <alignment horizontal="center" vertical="center"/>
    </xf>
    <xf numFmtId="0" fontId="10" fillId="0" borderId="3" xfId="0" applyFont="1" applyBorder="1" applyProtection="1">
      <protection locked="0"/>
    </xf>
    <xf numFmtId="0" fontId="10" fillId="0" borderId="4" xfId="0" applyFont="1" applyBorder="1" applyProtection="1">
      <protection locked="0"/>
    </xf>
    <xf numFmtId="2" fontId="48" fillId="5" borderId="8" xfId="0" applyNumberFormat="1" applyFont="1" applyFill="1" applyBorder="1" applyAlignment="1">
      <alignment horizontal="center" vertical="center" wrapText="1"/>
    </xf>
    <xf numFmtId="0" fontId="49" fillId="0" borderId="6"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23" xfId="0" applyFont="1" applyBorder="1" applyAlignment="1">
      <alignment horizontal="center" vertical="center" wrapText="1"/>
    </xf>
    <xf numFmtId="0" fontId="49" fillId="0" borderId="0" xfId="0" applyFont="1" applyAlignment="1">
      <alignment horizontal="center" vertical="center" wrapText="1"/>
    </xf>
    <xf numFmtId="0" fontId="49" fillId="0" borderId="24" xfId="0" applyFont="1" applyBorder="1" applyAlignment="1">
      <alignment horizontal="center" vertical="center" wrapText="1"/>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2" fontId="44" fillId="5" borderId="7" xfId="0" applyNumberFormat="1" applyFont="1" applyFill="1" applyBorder="1" applyAlignment="1">
      <alignment horizontal="center" vertical="center" wrapText="1"/>
    </xf>
    <xf numFmtId="0" fontId="44" fillId="0" borderId="22" xfId="0" applyFont="1" applyBorder="1" applyAlignment="1">
      <alignment horizontal="center" vertical="center" wrapText="1"/>
    </xf>
    <xf numFmtId="2" fontId="12" fillId="5" borderId="8" xfId="0" applyNumberFormat="1"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4" fontId="47" fillId="5" borderId="1" xfId="0" applyNumberFormat="1" applyFont="1" applyFill="1" applyBorder="1" applyAlignment="1">
      <alignment horizontal="left" vertical="center" wrapText="1"/>
    </xf>
    <xf numFmtId="4" fontId="47" fillId="0" borderId="1" xfId="0" applyNumberFormat="1" applyFont="1" applyBorder="1" applyAlignment="1">
      <alignment horizontal="left" vertical="center" wrapText="1"/>
    </xf>
    <xf numFmtId="49" fontId="53" fillId="3" borderId="12" xfId="0" applyNumberFormat="1" applyFont="1" applyFill="1" applyBorder="1" applyAlignment="1">
      <alignment horizontal="center" wrapText="1"/>
    </xf>
    <xf numFmtId="49" fontId="53" fillId="3" borderId="58" xfId="0" applyNumberFormat="1" applyFont="1" applyFill="1" applyBorder="1" applyAlignment="1">
      <alignment horizontal="center" wrapText="1"/>
    </xf>
    <xf numFmtId="0" fontId="54" fillId="0" borderId="58" xfId="0" applyFont="1" applyBorder="1" applyAlignment="1">
      <alignment horizontal="center" wrapText="1"/>
    </xf>
    <xf numFmtId="0" fontId="54" fillId="0" borderId="13" xfId="0" applyFont="1" applyBorder="1" applyAlignment="1">
      <alignment horizontal="center" wrapText="1"/>
    </xf>
    <xf numFmtId="49" fontId="29" fillId="5" borderId="33" xfId="0" applyNumberFormat="1" applyFont="1" applyFill="1" applyBorder="1" applyAlignment="1">
      <alignment horizontal="left" vertical="center" wrapText="1"/>
    </xf>
    <xf numFmtId="49" fontId="10" fillId="5" borderId="34" xfId="0" applyNumberFormat="1" applyFont="1" applyFill="1" applyBorder="1" applyAlignment="1">
      <alignment horizontal="left" vertical="center" wrapText="1"/>
    </xf>
    <xf numFmtId="0" fontId="0" fillId="0" borderId="77" xfId="0" applyBorder="1" applyAlignment="1">
      <alignment wrapText="1"/>
    </xf>
    <xf numFmtId="4" fontId="5" fillId="12" borderId="72" xfId="0" applyNumberFormat="1" applyFont="1" applyFill="1" applyBorder="1" applyAlignment="1">
      <alignment horizontal="center" vertical="center"/>
    </xf>
    <xf numFmtId="0" fontId="0" fillId="0" borderId="74" xfId="0" applyBorder="1" applyAlignment="1">
      <alignment horizontal="center" vertical="center"/>
    </xf>
    <xf numFmtId="0" fontId="5" fillId="7" borderId="72" xfId="0" applyFont="1" applyFill="1" applyBorder="1" applyAlignment="1">
      <alignment horizontal="center" vertical="center"/>
    </xf>
    <xf numFmtId="2" fontId="10" fillId="3" borderId="33" xfId="0" applyNumberFormat="1" applyFont="1" applyFill="1" applyBorder="1" applyAlignment="1" applyProtection="1">
      <alignment wrapText="1"/>
      <protection locked="0"/>
    </xf>
    <xf numFmtId="2" fontId="10" fillId="3" borderId="34" xfId="0" applyNumberFormat="1" applyFont="1" applyFill="1" applyBorder="1" applyAlignment="1" applyProtection="1">
      <alignment wrapText="1"/>
      <protection locked="0"/>
    </xf>
    <xf numFmtId="2" fontId="10" fillId="3" borderId="42" xfId="0" applyNumberFormat="1" applyFont="1" applyFill="1" applyBorder="1" applyAlignment="1" applyProtection="1">
      <alignment wrapText="1"/>
      <protection locked="0"/>
    </xf>
    <xf numFmtId="2" fontId="10" fillId="3" borderId="48" xfId="0" applyNumberFormat="1" applyFont="1" applyFill="1" applyBorder="1" applyAlignment="1" applyProtection="1">
      <alignment wrapText="1"/>
      <protection locked="0"/>
    </xf>
    <xf numFmtId="2" fontId="10" fillId="3" borderId="3" xfId="0" applyNumberFormat="1" applyFont="1" applyFill="1" applyBorder="1" applyAlignment="1" applyProtection="1">
      <alignment wrapText="1"/>
      <protection locked="0"/>
    </xf>
    <xf numFmtId="2" fontId="10" fillId="3" borderId="49" xfId="0" applyNumberFormat="1" applyFont="1" applyFill="1" applyBorder="1" applyAlignment="1" applyProtection="1">
      <alignment wrapText="1"/>
      <protection locked="0"/>
    </xf>
    <xf numFmtId="0" fontId="10" fillId="5" borderId="57" xfId="0" applyFont="1" applyFill="1" applyBorder="1" applyAlignment="1">
      <alignment horizontal="left" vertical="center" wrapText="1"/>
    </xf>
    <xf numFmtId="0" fontId="10" fillId="5" borderId="58" xfId="0" applyFont="1" applyFill="1" applyBorder="1" applyAlignment="1">
      <alignment horizontal="left" vertical="center" wrapText="1"/>
    </xf>
    <xf numFmtId="0" fontId="10" fillId="5" borderId="13" xfId="0" applyFont="1" applyFill="1" applyBorder="1" applyAlignment="1">
      <alignment horizontal="left" vertical="center" wrapText="1"/>
    </xf>
    <xf numFmtId="2" fontId="10" fillId="3" borderId="57" xfId="0" applyNumberFormat="1" applyFont="1" applyFill="1" applyBorder="1" applyAlignment="1" applyProtection="1">
      <alignment wrapText="1"/>
      <protection locked="0"/>
    </xf>
    <xf numFmtId="2" fontId="10" fillId="3" borderId="58" xfId="0" applyNumberFormat="1" applyFont="1" applyFill="1" applyBorder="1" applyAlignment="1" applyProtection="1">
      <alignment wrapText="1"/>
      <protection locked="0"/>
    </xf>
    <xf numFmtId="2" fontId="10" fillId="3" borderId="75" xfId="0" applyNumberFormat="1" applyFont="1" applyFill="1" applyBorder="1" applyAlignment="1" applyProtection="1">
      <alignment wrapText="1"/>
      <protection locked="0"/>
    </xf>
    <xf numFmtId="0" fontId="56" fillId="5" borderId="33" xfId="0" applyFont="1" applyFill="1" applyBorder="1" applyAlignment="1">
      <alignment horizontal="left" vertical="center" wrapText="1"/>
    </xf>
    <xf numFmtId="0" fontId="14" fillId="5" borderId="34" xfId="0" applyFont="1" applyFill="1" applyBorder="1" applyAlignment="1">
      <alignment horizontal="left" vertical="center" wrapText="1"/>
    </xf>
    <xf numFmtId="0" fontId="14" fillId="5" borderId="77" xfId="0" applyFont="1" applyFill="1" applyBorder="1" applyAlignment="1">
      <alignment horizontal="left" vertical="center" wrapText="1"/>
    </xf>
    <xf numFmtId="2" fontId="53" fillId="3" borderId="33" xfId="0" applyNumberFormat="1" applyFont="1" applyFill="1" applyBorder="1" applyAlignment="1">
      <alignment horizontal="center" wrapText="1"/>
    </xf>
    <xf numFmtId="2" fontId="53" fillId="3" borderId="34" xfId="0" applyNumberFormat="1" applyFont="1" applyFill="1" applyBorder="1" applyAlignment="1">
      <alignment horizontal="center" wrapText="1"/>
    </xf>
    <xf numFmtId="2" fontId="53" fillId="3" borderId="42" xfId="0" applyNumberFormat="1" applyFont="1" applyFill="1" applyBorder="1" applyAlignment="1">
      <alignment horizontal="center" wrapText="1"/>
    </xf>
    <xf numFmtId="1" fontId="52" fillId="5" borderId="2" xfId="0" applyNumberFormat="1" applyFont="1" applyFill="1" applyBorder="1" applyAlignment="1">
      <alignment horizontal="center" vertical="center" wrapText="1"/>
    </xf>
    <xf numFmtId="1" fontId="52" fillId="0" borderId="3" xfId="0" applyNumberFormat="1" applyFont="1" applyBorder="1" applyAlignment="1">
      <alignment horizontal="center" vertical="center" wrapText="1"/>
    </xf>
    <xf numFmtId="1" fontId="52" fillId="0" borderId="4" xfId="0" applyNumberFormat="1" applyFont="1" applyBorder="1" applyAlignment="1">
      <alignment horizontal="center" vertical="center" wrapText="1"/>
    </xf>
    <xf numFmtId="0" fontId="10" fillId="0" borderId="4" xfId="0" applyFont="1" applyBorder="1" applyAlignment="1" applyProtection="1">
      <alignment horizontal="left" vertical="center" wrapText="1"/>
      <protection locked="0"/>
    </xf>
    <xf numFmtId="49" fontId="10" fillId="3" borderId="48" xfId="0" applyNumberFormat="1" applyFont="1" applyFill="1" applyBorder="1" applyAlignment="1" applyProtection="1">
      <alignment wrapText="1"/>
      <protection locked="0"/>
    </xf>
    <xf numFmtId="49" fontId="10" fillId="3" borderId="3" xfId="0" applyNumberFormat="1" applyFont="1" applyFill="1" applyBorder="1" applyAlignment="1" applyProtection="1">
      <alignment wrapText="1"/>
      <protection locked="0"/>
    </xf>
    <xf numFmtId="49" fontId="10" fillId="3" borderId="49" xfId="0" applyNumberFormat="1" applyFont="1" applyFill="1" applyBorder="1" applyAlignment="1" applyProtection="1">
      <alignment wrapText="1"/>
      <protection locked="0"/>
    </xf>
    <xf numFmtId="0" fontId="55" fillId="5" borderId="8" xfId="0" applyNumberFormat="1" applyFont="1" applyFill="1" applyBorder="1" applyAlignment="1">
      <alignment horizontal="center" vertical="top"/>
    </xf>
    <xf numFmtId="0" fontId="0" fillId="0" borderId="6" xfId="0" applyNumberFormat="1" applyBorder="1" applyAlignment="1">
      <alignment horizontal="center" vertical="top"/>
    </xf>
    <xf numFmtId="0" fontId="0" fillId="0" borderId="9" xfId="0" applyNumberFormat="1" applyBorder="1" applyAlignment="1">
      <alignment horizontal="center" vertical="top"/>
    </xf>
    <xf numFmtId="0" fontId="55" fillId="5" borderId="2" xfId="0" applyFont="1" applyFill="1" applyBorder="1" applyAlignment="1">
      <alignment horizontal="center" vertical="top"/>
    </xf>
    <xf numFmtId="0" fontId="50" fillId="0" borderId="3" xfId="0" applyFont="1" applyBorder="1" applyAlignment="1">
      <alignment horizontal="center" vertical="top"/>
    </xf>
    <xf numFmtId="0" fontId="50" fillId="0" borderId="4" xfId="0" applyFont="1" applyBorder="1" applyAlignment="1">
      <alignment horizontal="center" vertical="top"/>
    </xf>
    <xf numFmtId="0" fontId="55" fillId="5" borderId="1" xfId="0" applyFont="1" applyFill="1" applyBorder="1" applyAlignment="1">
      <alignment horizontal="center" vertical="center"/>
    </xf>
    <xf numFmtId="0" fontId="0" fillId="0" borderId="1" xfId="0" applyBorder="1" applyAlignment="1">
      <alignment horizontal="center" vertical="center"/>
    </xf>
    <xf numFmtId="0" fontId="50" fillId="5" borderId="1" xfId="0" applyFont="1" applyFill="1" applyBorder="1" applyAlignment="1">
      <alignment horizontal="center" vertical="center"/>
    </xf>
    <xf numFmtId="0" fontId="0" fillId="5" borderId="1" xfId="0" applyFill="1" applyBorder="1" applyAlignment="1">
      <alignment horizontal="center" vertical="center"/>
    </xf>
    <xf numFmtId="0" fontId="10" fillId="9" borderId="57" xfId="0" applyFont="1" applyFill="1" applyBorder="1" applyAlignment="1">
      <alignment horizontal="left" vertical="center" wrapText="1"/>
    </xf>
    <xf numFmtId="0" fontId="10" fillId="9" borderId="58" xfId="0" applyFont="1" applyFill="1" applyBorder="1" applyAlignment="1">
      <alignment horizontal="left" vertical="center" wrapText="1"/>
    </xf>
    <xf numFmtId="0" fontId="10" fillId="9" borderId="13" xfId="0" applyFont="1" applyFill="1" applyBorder="1" applyAlignment="1">
      <alignment horizontal="left" vertical="center" wrapText="1"/>
    </xf>
    <xf numFmtId="0" fontId="56" fillId="5" borderId="34" xfId="0" applyFont="1" applyFill="1" applyBorder="1" applyAlignment="1">
      <alignment horizontal="left" vertical="center" wrapText="1"/>
    </xf>
    <xf numFmtId="0" fontId="56" fillId="5" borderId="77" xfId="0" applyFont="1" applyFill="1" applyBorder="1" applyAlignment="1">
      <alignment horizontal="left" vertical="center" wrapText="1"/>
    </xf>
    <xf numFmtId="2" fontId="56" fillId="5" borderId="76" xfId="0" applyNumberFormat="1" applyFont="1" applyFill="1" applyBorder="1" applyAlignment="1">
      <alignment wrapText="1"/>
    </xf>
    <xf numFmtId="2" fontId="56" fillId="5" borderId="77" xfId="0" applyNumberFormat="1" applyFont="1" applyFill="1" applyBorder="1" applyAlignment="1">
      <alignment wrapText="1"/>
    </xf>
    <xf numFmtId="2" fontId="56" fillId="5" borderId="76" xfId="0" applyNumberFormat="1" applyFont="1" applyFill="1" applyBorder="1" applyAlignment="1">
      <alignment horizontal="left" wrapText="1"/>
    </xf>
    <xf numFmtId="2" fontId="56" fillId="5" borderId="77" xfId="0" applyNumberFormat="1" applyFont="1" applyFill="1" applyBorder="1" applyAlignment="1">
      <alignment horizontal="left" wrapText="1"/>
    </xf>
    <xf numFmtId="2" fontId="56" fillId="5" borderId="42" xfId="0" applyNumberFormat="1" applyFont="1" applyFill="1" applyBorder="1" applyAlignment="1">
      <alignment horizontal="left" wrapText="1"/>
    </xf>
    <xf numFmtId="0" fontId="17" fillId="0" borderId="8"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49" fontId="18" fillId="0" borderId="8" xfId="0" applyNumberFormat="1"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49" fontId="19" fillId="0" borderId="23" xfId="0" applyNumberFormat="1" applyFont="1" applyBorder="1" applyAlignment="1">
      <alignment horizontal="left" vertical="center"/>
    </xf>
    <xf numFmtId="0" fontId="0" fillId="0" borderId="0" xfId="0" applyAlignment="1">
      <alignment horizontal="left" vertical="center"/>
    </xf>
    <xf numFmtId="0" fontId="0" fillId="0" borderId="24" xfId="0" applyBorder="1" applyAlignment="1">
      <alignment horizontal="left" vertical="center"/>
    </xf>
    <xf numFmtId="49" fontId="19" fillId="0" borderId="23" xfId="0" applyNumberFormat="1" applyFont="1" applyBorder="1" applyAlignment="1">
      <alignment horizontal="center" vertical="center"/>
    </xf>
    <xf numFmtId="49" fontId="0" fillId="0" borderId="0" xfId="0" applyNumberFormat="1" applyAlignment="1">
      <alignment horizontal="center" vertical="center"/>
    </xf>
    <xf numFmtId="49" fontId="0" fillId="0" borderId="24" xfId="0" applyNumberFormat="1" applyBorder="1" applyAlignment="1">
      <alignment horizontal="center" vertical="center"/>
    </xf>
    <xf numFmtId="0" fontId="22" fillId="0" borderId="25" xfId="0" applyFont="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10" fillId="0" borderId="35" xfId="0" applyFont="1" applyBorder="1" applyAlignment="1">
      <alignment horizontal="left" vertical="center"/>
    </xf>
    <xf numFmtId="0" fontId="24" fillId="0" borderId="6" xfId="0" applyFont="1" applyBorder="1" applyAlignment="1">
      <alignment horizontal="left" vertical="center"/>
    </xf>
    <xf numFmtId="0" fontId="24" fillId="0" borderId="9"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left" vertical="center"/>
    </xf>
    <xf numFmtId="0" fontId="24" fillId="0" borderId="36" xfId="0" applyFont="1" applyBorder="1" applyAlignment="1">
      <alignment horizontal="left" vertical="center"/>
    </xf>
    <xf numFmtId="0" fontId="10" fillId="0" borderId="9" xfId="0" applyFont="1" applyBorder="1" applyAlignment="1">
      <alignment horizontal="left" vertical="center"/>
    </xf>
    <xf numFmtId="0" fontId="10" fillId="0" borderId="36" xfId="0" applyFont="1" applyBorder="1" applyAlignment="1">
      <alignment horizontal="left" vertical="center"/>
    </xf>
    <xf numFmtId="0" fontId="6" fillId="0" borderId="37"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167" fontId="6" fillId="0" borderId="10" xfId="0" applyNumberFormat="1" applyFont="1" applyBorder="1" applyAlignment="1">
      <alignment horizontal="left" vertical="center"/>
    </xf>
    <xf numFmtId="167" fontId="6" fillId="0" borderId="5" xfId="0" applyNumberFormat="1" applyFont="1" applyBorder="1" applyAlignment="1">
      <alignment horizontal="left" vertical="center"/>
    </xf>
    <xf numFmtId="167" fontId="6" fillId="0" borderId="38" xfId="0" applyNumberFormat="1" applyFont="1" applyBorder="1" applyAlignment="1">
      <alignment horizontal="left" vertical="center"/>
    </xf>
    <xf numFmtId="0" fontId="21" fillId="0" borderId="48" xfId="0" applyFont="1" applyBorder="1" applyAlignment="1">
      <alignment horizontal="left" vertical="center"/>
    </xf>
    <xf numFmtId="0" fontId="0" fillId="0" borderId="4" xfId="0" applyBorder="1" applyAlignment="1">
      <alignment horizontal="left" vertical="center"/>
    </xf>
    <xf numFmtId="0" fontId="21" fillId="0" borderId="17" xfId="0" applyFont="1" applyBorder="1" applyAlignment="1">
      <alignment horizontal="left" vertical="center"/>
    </xf>
    <xf numFmtId="0" fontId="0" fillId="0" borderId="1" xfId="0" applyBorder="1" applyAlignment="1">
      <alignment horizontal="left" vertical="center"/>
    </xf>
    <xf numFmtId="0" fontId="0" fillId="0" borderId="28" xfId="0" applyBorder="1" applyAlignment="1">
      <alignment horizontal="left" vertical="top"/>
    </xf>
    <xf numFmtId="0" fontId="0" fillId="0" borderId="0" xfId="0" applyAlignment="1">
      <alignment horizontal="left" vertical="top"/>
    </xf>
    <xf numFmtId="0" fontId="23" fillId="0" borderId="33" xfId="0" applyFont="1" applyBorder="1" applyAlignment="1">
      <alignment horizontal="left" vertical="center"/>
    </xf>
    <xf numFmtId="0" fontId="23" fillId="0" borderId="34" xfId="0" applyFont="1" applyBorder="1" applyAlignment="1">
      <alignment horizontal="left" vertical="center"/>
    </xf>
    <xf numFmtId="0" fontId="0" fillId="0" borderId="5" xfId="0" applyBorder="1" applyAlignment="1">
      <alignment horizontal="left" vertical="center"/>
    </xf>
    <xf numFmtId="0" fontId="0" fillId="0" borderId="11" xfId="0" applyBorder="1" applyAlignment="1">
      <alignment horizontal="left" vertical="center"/>
    </xf>
    <xf numFmtId="168" fontId="6" fillId="0" borderId="10" xfId="0" applyNumberFormat="1" applyFont="1" applyBorder="1" applyAlignment="1">
      <alignment horizontal="center" vertical="center"/>
    </xf>
    <xf numFmtId="168" fontId="0" fillId="0" borderId="5" xfId="0" applyNumberFormat="1" applyBorder="1" applyAlignment="1">
      <alignment horizontal="center" vertical="center"/>
    </xf>
    <xf numFmtId="168" fontId="0" fillId="0" borderId="5" xfId="0" applyNumberFormat="1" applyBorder="1" applyAlignment="1">
      <alignment horizontal="center"/>
    </xf>
    <xf numFmtId="168" fontId="0" fillId="0" borderId="11" xfId="0" applyNumberFormat="1" applyBorder="1" applyAlignment="1">
      <alignment horizontal="center"/>
    </xf>
    <xf numFmtId="0" fontId="22" fillId="0" borderId="37" xfId="0" applyFont="1" applyBorder="1" applyAlignment="1">
      <alignment horizontal="left" vertical="center"/>
    </xf>
    <xf numFmtId="0" fontId="0" fillId="0" borderId="38" xfId="0" applyBorder="1" applyAlignment="1">
      <alignment horizontal="left" vertical="center"/>
    </xf>
    <xf numFmtId="0" fontId="39" fillId="0" borderId="37" xfId="0" applyFont="1" applyBorder="1" applyAlignment="1">
      <alignment horizontal="left" vertical="center"/>
    </xf>
    <xf numFmtId="0" fontId="39" fillId="0" borderId="5" xfId="0" applyFont="1" applyBorder="1" applyAlignment="1">
      <alignment horizontal="left" vertical="center"/>
    </xf>
    <xf numFmtId="0" fontId="39" fillId="0" borderId="11" xfId="0" applyFont="1" applyBorder="1" applyAlignment="1">
      <alignment horizontal="left" vertical="center"/>
    </xf>
    <xf numFmtId="166" fontId="39" fillId="0" borderId="10" xfId="0" applyNumberFormat="1" applyFont="1" applyBorder="1" applyAlignment="1">
      <alignment horizontal="left" vertical="center"/>
    </xf>
    <xf numFmtId="166" fontId="39" fillId="0" borderId="11" xfId="0" applyNumberFormat="1" applyFont="1" applyBorder="1" applyAlignment="1">
      <alignment horizontal="left" vertical="center"/>
    </xf>
    <xf numFmtId="0" fontId="0" fillId="0" borderId="34" xfId="0" applyBorder="1" applyAlignment="1">
      <alignment horizontal="left" vertical="center"/>
    </xf>
    <xf numFmtId="0" fontId="39" fillId="0" borderId="38" xfId="0" applyFont="1"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0" fillId="0" borderId="36" xfId="0" applyBorder="1" applyAlignment="1">
      <alignment horizontal="left" vertical="center"/>
    </xf>
    <xf numFmtId="49" fontId="2" fillId="0" borderId="28" xfId="0" applyNumberFormat="1" applyFont="1" applyBorder="1" applyAlignment="1">
      <alignment horizontal="left" vertical="center"/>
    </xf>
    <xf numFmtId="49" fontId="2" fillId="0" borderId="0" xfId="0" applyNumberFormat="1" applyFont="1" applyAlignment="1">
      <alignment horizontal="left" vertical="center"/>
    </xf>
    <xf numFmtId="0" fontId="0" fillId="0" borderId="29" xfId="0" applyBorder="1" applyAlignment="1">
      <alignment horizontal="left"/>
    </xf>
    <xf numFmtId="49" fontId="2" fillId="0" borderId="30" xfId="0" applyNumberFormat="1" applyFont="1" applyBorder="1" applyAlignment="1">
      <alignment horizontal="left" vertical="center"/>
    </xf>
    <xf numFmtId="49" fontId="2" fillId="0" borderId="31" xfId="0" applyNumberFormat="1" applyFont="1" applyBorder="1" applyAlignment="1">
      <alignment horizontal="left" vertical="center"/>
    </xf>
    <xf numFmtId="0" fontId="0" fillId="0" borderId="32" xfId="0" applyBorder="1" applyAlignment="1">
      <alignment horizontal="left"/>
    </xf>
    <xf numFmtId="49" fontId="2" fillId="0" borderId="25" xfId="0" applyNumberFormat="1" applyFont="1" applyBorder="1" applyAlignment="1">
      <alignment horizontal="left" vertical="center"/>
    </xf>
    <xf numFmtId="0" fontId="0" fillId="0" borderId="26" xfId="0" applyBorder="1" applyAlignment="1">
      <alignment horizontal="left"/>
    </xf>
    <xf numFmtId="0" fontId="0" fillId="0" borderId="27" xfId="0" applyBorder="1" applyAlignment="1">
      <alignment horizontal="left"/>
    </xf>
    <xf numFmtId="0" fontId="37" fillId="0" borderId="33" xfId="0" applyFont="1" applyBorder="1" applyAlignment="1">
      <alignment horizontal="center"/>
    </xf>
    <xf numFmtId="0" fontId="0" fillId="0" borderId="34" xfId="0" applyBorder="1" applyAlignment="1">
      <alignment horizontal="center"/>
    </xf>
    <xf numFmtId="0" fontId="0" fillId="0" borderId="42" xfId="0" applyBorder="1" applyAlignment="1">
      <alignment horizontal="center"/>
    </xf>
    <xf numFmtId="49" fontId="30" fillId="0" borderId="0" xfId="0" applyNumberFormat="1" applyFont="1" applyBorder="1" applyAlignment="1">
      <alignment horizontal="center" vertical="center" wrapText="1"/>
    </xf>
    <xf numFmtId="49" fontId="0" fillId="0" borderId="0" xfId="0" applyNumberFormat="1" applyBorder="1" applyAlignment="1">
      <alignment horizontal="center" vertical="center" wrapText="1"/>
    </xf>
    <xf numFmtId="0" fontId="39" fillId="0" borderId="28" xfId="0" applyFont="1" applyBorder="1" applyAlignment="1">
      <alignment horizontal="left" vertical="center"/>
    </xf>
    <xf numFmtId="0" fontId="39" fillId="0" borderId="0" xfId="0" applyFont="1" applyAlignment="1">
      <alignment horizontal="left" vertical="center"/>
    </xf>
    <xf numFmtId="14" fontId="39" fillId="0" borderId="0" xfId="0" applyNumberFormat="1" applyFont="1" applyAlignment="1">
      <alignment horizontal="left" vertical="center"/>
    </xf>
    <xf numFmtId="0" fontId="9" fillId="0" borderId="28" xfId="0" applyFont="1" applyBorder="1" applyAlignment="1">
      <alignment horizontal="left"/>
    </xf>
    <xf numFmtId="0" fontId="21" fillId="0" borderId="0" xfId="0" applyFont="1" applyAlignment="1">
      <alignment horizontal="left"/>
    </xf>
    <xf numFmtId="0" fontId="21" fillId="0" borderId="29" xfId="0" applyFont="1" applyBorder="1" applyAlignment="1">
      <alignment horizontal="left"/>
    </xf>
    <xf numFmtId="0" fontId="22" fillId="0" borderId="19" xfId="0" applyFont="1" applyBorder="1" applyAlignment="1">
      <alignment horizontal="left" vertical="center"/>
    </xf>
    <xf numFmtId="0" fontId="0" fillId="0" borderId="41" xfId="0" applyBorder="1" applyAlignment="1">
      <alignment horizontal="left" vertical="center"/>
    </xf>
    <xf numFmtId="0" fontId="21" fillId="0" borderId="1" xfId="0" applyFont="1" applyBorder="1" applyAlignment="1">
      <alignment horizontal="left" vertical="center"/>
    </xf>
    <xf numFmtId="0" fontId="21" fillId="0" borderId="50" xfId="0" applyFont="1" applyBorder="1" applyAlignment="1">
      <alignment horizontal="left" vertical="center"/>
    </xf>
    <xf numFmtId="0" fontId="21" fillId="0" borderId="7" xfId="0" applyFont="1" applyBorder="1" applyAlignment="1">
      <alignment horizontal="left" vertical="center"/>
    </xf>
    <xf numFmtId="0" fontId="21" fillId="0" borderId="53" xfId="0" applyFont="1" applyBorder="1" applyAlignment="1">
      <alignment horizontal="left" vertical="center"/>
    </xf>
    <xf numFmtId="0" fontId="21" fillId="0" borderId="54" xfId="0" applyFont="1" applyBorder="1" applyAlignment="1">
      <alignment horizontal="left" vertical="center"/>
    </xf>
    <xf numFmtId="49" fontId="22" fillId="0" borderId="33" xfId="0" applyNumberFormat="1" applyFont="1" applyBorder="1" applyAlignment="1">
      <alignment horizontal="center" vertical="center"/>
    </xf>
    <xf numFmtId="0" fontId="0" fillId="0" borderId="34" xfId="0" applyBorder="1" applyAlignment="1">
      <alignment horizontal="center" vertical="center"/>
    </xf>
    <xf numFmtId="0" fontId="0" fillId="0" borderId="42" xfId="0" applyBorder="1" applyAlignment="1">
      <alignment horizontal="center" vertical="center"/>
    </xf>
    <xf numFmtId="165" fontId="21" fillId="0" borderId="48" xfId="0" applyNumberFormat="1" applyFont="1" applyBorder="1" applyAlignment="1">
      <alignment horizontal="left"/>
    </xf>
    <xf numFmtId="0" fontId="0" fillId="0" borderId="4" xfId="0" applyBorder="1"/>
    <xf numFmtId="1" fontId="40" fillId="0" borderId="41" xfId="0" applyNumberFormat="1" applyFont="1" applyBorder="1" applyAlignment="1">
      <alignment horizontal="left" vertical="center"/>
    </xf>
    <xf numFmtId="1" fontId="41" fillId="0" borderId="31" xfId="0" applyNumberFormat="1" applyFont="1" applyBorder="1" applyAlignment="1">
      <alignment horizontal="left" vertical="center"/>
    </xf>
    <xf numFmtId="0" fontId="41" fillId="0" borderId="31" xfId="0" applyFont="1" applyBorder="1" applyAlignment="1">
      <alignment horizontal="left" vertical="center"/>
    </xf>
    <xf numFmtId="0" fontId="41" fillId="0" borderId="32" xfId="0" applyFont="1" applyBorder="1" applyAlignment="1">
      <alignment horizontal="left" vertical="center"/>
    </xf>
    <xf numFmtId="0" fontId="0" fillId="0" borderId="42" xfId="0" applyBorder="1" applyAlignment="1">
      <alignment horizontal="left" vertical="center"/>
    </xf>
    <xf numFmtId="0" fontId="22" fillId="0" borderId="51" xfId="0" applyFont="1" applyBorder="1" applyAlignment="1">
      <alignment horizontal="left" vertical="center"/>
    </xf>
    <xf numFmtId="0" fontId="0" fillId="0" borderId="47" xfId="0" applyBorder="1" applyAlignment="1">
      <alignment horizontal="left" vertical="center"/>
    </xf>
    <xf numFmtId="0" fontId="22" fillId="0" borderId="48" xfId="0" applyFont="1" applyBorder="1" applyAlignment="1">
      <alignment horizontal="left"/>
    </xf>
    <xf numFmtId="0" fontId="0" fillId="0" borderId="3" xfId="0" applyBorder="1" applyAlignment="1">
      <alignment horizontal="left"/>
    </xf>
    <xf numFmtId="0" fontId="41" fillId="0" borderId="30" xfId="0" applyFont="1" applyBorder="1" applyAlignment="1">
      <alignment horizontal="left" vertical="center"/>
    </xf>
    <xf numFmtId="0" fontId="41" fillId="0" borderId="40" xfId="0" applyFont="1" applyBorder="1" applyAlignment="1">
      <alignment horizontal="left" vertical="center"/>
    </xf>
    <xf numFmtId="0" fontId="9" fillId="0" borderId="57" xfId="0" applyFont="1" applyBorder="1"/>
    <xf numFmtId="0" fontId="0" fillId="0" borderId="58" xfId="0" applyBorder="1"/>
    <xf numFmtId="0" fontId="9" fillId="0" borderId="0" xfId="0" applyFont="1"/>
    <xf numFmtId="0" fontId="6" fillId="0" borderId="24" xfId="0" applyFont="1" applyBorder="1" applyAlignment="1">
      <alignment horizontal="left" vertical="center"/>
    </xf>
    <xf numFmtId="166" fontId="6" fillId="0" borderId="23" xfId="0" applyNumberFormat="1" applyFont="1" applyBorder="1" applyAlignment="1">
      <alignment horizontal="left" vertical="center"/>
    </xf>
    <xf numFmtId="166" fontId="6" fillId="0" borderId="11" xfId="0" applyNumberFormat="1" applyFont="1" applyBorder="1" applyAlignment="1">
      <alignment horizontal="left" vertical="center"/>
    </xf>
    <xf numFmtId="0" fontId="6" fillId="0" borderId="38" xfId="0" applyFont="1" applyBorder="1" applyAlignment="1">
      <alignment horizontal="left" vertical="center"/>
    </xf>
    <xf numFmtId="2" fontId="6" fillId="0" borderId="37" xfId="0" applyNumberFormat="1" applyFont="1" applyBorder="1" applyAlignment="1">
      <alignment horizontal="left" vertical="center"/>
    </xf>
    <xf numFmtId="2" fontId="6" fillId="0" borderId="5" xfId="0" applyNumberFormat="1" applyFont="1" applyBorder="1" applyAlignment="1">
      <alignment horizontal="left" vertical="center"/>
    </xf>
    <xf numFmtId="2" fontId="6" fillId="0" borderId="11" xfId="0" applyNumberFormat="1" applyFont="1" applyBorder="1" applyAlignment="1">
      <alignment horizontal="left" vertical="center"/>
    </xf>
    <xf numFmtId="2" fontId="6" fillId="0" borderId="10" xfId="0" applyNumberFormat="1" applyFont="1" applyBorder="1" applyAlignment="1">
      <alignment horizontal="left" vertical="center"/>
    </xf>
    <xf numFmtId="1" fontId="9" fillId="0" borderId="35" xfId="0" applyNumberFormat="1" applyFont="1" applyBorder="1" applyAlignment="1">
      <alignment horizontal="left" vertical="center"/>
    </xf>
    <xf numFmtId="0" fontId="9" fillId="0" borderId="35" xfId="0" applyFont="1" applyBorder="1"/>
    <xf numFmtId="0" fontId="0" fillId="0" borderId="6" xfId="0" applyBorder="1"/>
    <xf numFmtId="0" fontId="9" fillId="0" borderId="28" xfId="0" applyFont="1" applyBorder="1"/>
    <xf numFmtId="166" fontId="6" fillId="0" borderId="10" xfId="0" applyNumberFormat="1" applyFont="1" applyBorder="1" applyAlignment="1">
      <alignment horizontal="left" vertical="center"/>
    </xf>
    <xf numFmtId="0" fontId="0" fillId="0" borderId="26" xfId="0" applyBorder="1" applyAlignment="1">
      <alignment horizontal="center" vertical="center" wrapText="1"/>
    </xf>
    <xf numFmtId="0" fontId="5" fillId="0" borderId="2" xfId="2" applyFont="1" applyBorder="1" applyAlignment="1">
      <alignment horizontal="center"/>
    </xf>
    <xf numFmtId="0" fontId="0" fillId="0" borderId="4" xfId="0" applyBorder="1" applyAlignment="1">
      <alignment horizontal="center"/>
    </xf>
    <xf numFmtId="0" fontId="24" fillId="0" borderId="23" xfId="0" applyFont="1" applyBorder="1"/>
    <xf numFmtId="0" fontId="2" fillId="0" borderId="0" xfId="0" applyFont="1"/>
    <xf numFmtId="0" fontId="3" fillId="0" borderId="62" xfId="0" applyFont="1"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14" xfId="0" applyBorder="1" applyAlignment="1">
      <alignment horizontal="center"/>
    </xf>
    <xf numFmtId="0" fontId="0" fillId="0" borderId="16" xfId="0" applyBorder="1" applyAlignment="1">
      <alignment horizontal="center"/>
    </xf>
    <xf numFmtId="0" fontId="32" fillId="0" borderId="2" xfId="0" applyFont="1" applyBorder="1"/>
    <xf numFmtId="0" fontId="32" fillId="0" borderId="3" xfId="0" applyFont="1" applyBorder="1"/>
    <xf numFmtId="0" fontId="32" fillId="0" borderId="4" xfId="0" applyFont="1" applyBorder="1"/>
    <xf numFmtId="0" fontId="5" fillId="0" borderId="3" xfId="2" applyFont="1" applyBorder="1" applyAlignment="1">
      <alignment horizontal="center"/>
    </xf>
    <xf numFmtId="0" fontId="5" fillId="0" borderId="4" xfId="2" applyFont="1" applyBorder="1" applyAlignment="1">
      <alignment horizontal="center"/>
    </xf>
    <xf numFmtId="0" fontId="32" fillId="0" borderId="1" xfId="0" applyFont="1" applyBorder="1"/>
    <xf numFmtId="0" fontId="32" fillId="0" borderId="8" xfId="0" applyFont="1" applyBorder="1"/>
    <xf numFmtId="0" fontId="32" fillId="0" borderId="6" xfId="0" applyFont="1" applyBorder="1"/>
    <xf numFmtId="0" fontId="32" fillId="0" borderId="9" xfId="0" applyFont="1" applyBorder="1"/>
    <xf numFmtId="0" fontId="26" fillId="0" borderId="0" xfId="0" applyFont="1" applyAlignment="1">
      <alignment horizontal="center" vertical="center"/>
    </xf>
    <xf numFmtId="0" fontId="0" fillId="0" borderId="0" xfId="0" applyAlignment="1">
      <alignment horizontal="center" vertical="center"/>
    </xf>
    <xf numFmtId="0" fontId="26" fillId="0" borderId="33" xfId="0" applyFont="1" applyBorder="1" applyAlignment="1">
      <alignment horizontal="center" vertical="center"/>
    </xf>
    <xf numFmtId="0" fontId="26" fillId="0" borderId="72" xfId="0" applyFont="1" applyBorder="1" applyAlignment="1">
      <alignment horizontal="center" vertical="center"/>
    </xf>
    <xf numFmtId="0" fontId="0" fillId="0" borderId="72" xfId="0" applyBorder="1" applyAlignment="1">
      <alignment horizontal="left" vertical="center"/>
    </xf>
    <xf numFmtId="0" fontId="0" fillId="0" borderId="74" xfId="0" applyBorder="1" applyAlignment="1">
      <alignment horizontal="left" vertical="center"/>
    </xf>
    <xf numFmtId="0" fontId="3" fillId="0" borderId="25" xfId="0" applyFont="1" applyBorder="1"/>
    <xf numFmtId="0" fontId="3" fillId="0" borderId="26" xfId="0" applyFont="1" applyBorder="1"/>
    <xf numFmtId="0" fontId="3" fillId="0" borderId="27" xfId="0" applyFont="1" applyBorder="1"/>
    <xf numFmtId="0" fontId="3" fillId="0" borderId="72" xfId="0" applyFont="1" applyBorder="1"/>
    <xf numFmtId="0" fontId="3" fillId="0" borderId="73" xfId="0" applyFont="1" applyBorder="1"/>
    <xf numFmtId="0" fontId="3" fillId="0" borderId="74" xfId="0" applyFont="1" applyBorder="1"/>
    <xf numFmtId="171" fontId="31" fillId="0" borderId="72" xfId="0" applyNumberFormat="1" applyFont="1" applyBorder="1"/>
    <xf numFmtId="0" fontId="23" fillId="0" borderId="72" xfId="2" applyNumberFormat="1" applyFont="1" applyBorder="1" applyAlignment="1" applyProtection="1">
      <alignment horizontal="center" vertical="center"/>
    </xf>
    <xf numFmtId="0" fontId="6" fillId="0" borderId="73" xfId="2" applyNumberFormat="1" applyFont="1" applyBorder="1" applyAlignment="1" applyProtection="1">
      <alignment horizontal="center" vertical="center"/>
    </xf>
    <xf numFmtId="0" fontId="6" fillId="0" borderId="74" xfId="2" applyNumberFormat="1" applyFont="1" applyBorder="1" applyAlignment="1" applyProtection="1">
      <alignment horizontal="center" vertical="center"/>
    </xf>
    <xf numFmtId="0" fontId="5" fillId="6" borderId="76" xfId="0" applyFont="1" applyFill="1" applyBorder="1" applyAlignment="1">
      <alignment horizontal="center" vertical="center"/>
    </xf>
    <xf numFmtId="0" fontId="5" fillId="6" borderId="77" xfId="0" applyFont="1" applyFill="1" applyBorder="1" applyAlignment="1">
      <alignment horizontal="center" vertical="center"/>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4" xfId="0" applyNumberFormat="1" applyFont="1" applyFill="1" applyBorder="1" applyAlignment="1">
      <alignment horizontal="left" vertical="center" wrapText="1"/>
    </xf>
    <xf numFmtId="0" fontId="10" fillId="0" borderId="2" xfId="0" applyFont="1" applyBorder="1" applyAlignment="1" applyProtection="1">
      <alignment horizontal="left" vertical="center" wrapText="1"/>
      <protection locked="0"/>
    </xf>
    <xf numFmtId="2" fontId="48" fillId="5" borderId="8" xfId="0" applyNumberFormat="1" applyFont="1" applyFill="1" applyBorder="1" applyAlignment="1">
      <alignment horizontal="left" vertical="top" wrapText="1"/>
    </xf>
    <xf numFmtId="0" fontId="49" fillId="0" borderId="6" xfId="0" applyFont="1" applyBorder="1" applyAlignment="1">
      <alignment horizontal="left" vertical="top" wrapText="1"/>
    </xf>
    <xf numFmtId="0" fontId="49" fillId="0" borderId="9" xfId="0" applyFont="1" applyBorder="1" applyAlignment="1">
      <alignment horizontal="left" vertical="top" wrapText="1"/>
    </xf>
    <xf numFmtId="0" fontId="49" fillId="0" borderId="23" xfId="0" applyFont="1" applyBorder="1" applyAlignment="1">
      <alignment horizontal="left" vertical="top" wrapText="1"/>
    </xf>
    <xf numFmtId="0" fontId="49" fillId="0" borderId="0" xfId="0" applyFont="1" applyAlignment="1">
      <alignment horizontal="left" vertical="top" wrapText="1"/>
    </xf>
    <xf numFmtId="0" fontId="49" fillId="0" borderId="24" xfId="0" applyFont="1" applyBorder="1" applyAlignment="1">
      <alignment horizontal="left" vertical="top" wrapText="1"/>
    </xf>
    <xf numFmtId="0" fontId="0" fillId="0" borderId="10" xfId="0" applyBorder="1"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49" fontId="13" fillId="3" borderId="12" xfId="0" applyNumberFormat="1" applyFont="1" applyFill="1" applyBorder="1" applyAlignment="1">
      <alignment wrapText="1"/>
    </xf>
    <xf numFmtId="49" fontId="13" fillId="3" borderId="13" xfId="0" applyNumberFormat="1" applyFont="1" applyFill="1" applyBorder="1" applyAlignment="1">
      <alignment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cellXfs>
  <cellStyles count="4">
    <cellStyle name="Hyperlänk" xfId="3" builtinId="8"/>
    <cellStyle name="Normal" xfId="0" builtinId="0"/>
    <cellStyle name="Normal 2" xfId="2"/>
    <cellStyle name="Tusental" xfId="1" builtinId="3"/>
  </cellStyles>
  <dxfs count="0"/>
  <tableStyles count="0" defaultTableStyle="TableStyleMedium2" defaultPivotStyle="PivotStyleLight16"/>
  <colors>
    <mruColors>
      <color rgb="FFFFFF66"/>
      <color rgb="FFFFCC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59226</xdr:colOff>
      <xdr:row>31</xdr:row>
      <xdr:rowOff>51893</xdr:rowOff>
    </xdr:from>
    <xdr:to>
      <xdr:col>3</xdr:col>
      <xdr:colOff>1693130</xdr:colOff>
      <xdr:row>49</xdr:row>
      <xdr:rowOff>104775</xdr:rowOff>
    </xdr:to>
    <xdr:sp macro="" textlink="">
      <xdr:nvSpPr>
        <xdr:cNvPr id="2" name="textruta 1">
          <a:extLst>
            <a:ext uri="{FF2B5EF4-FFF2-40B4-BE49-F238E27FC236}">
              <a16:creationId xmlns:a16="http://schemas.microsoft.com/office/drawing/2014/main" id="{F3DCA10C-9F3A-482F-9B34-6D49CC99C294}"/>
            </a:ext>
          </a:extLst>
        </xdr:cNvPr>
        <xdr:cNvSpPr txBox="1"/>
      </xdr:nvSpPr>
      <xdr:spPr>
        <a:xfrm>
          <a:off x="59226" y="6347918"/>
          <a:ext cx="8253779" cy="3481882"/>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i="0" u="none" strike="noStrike">
              <a:solidFill>
                <a:schemeClr val="dk1"/>
              </a:solidFill>
              <a:effectLst/>
              <a:latin typeface="+mn-lt"/>
              <a:ea typeface="+mn-ea"/>
              <a:cs typeface="+mn-cs"/>
            </a:rPr>
            <a:t>Hej. </a:t>
          </a:r>
          <a:r>
            <a:rPr lang="sv-SE"/>
            <a:t> </a:t>
          </a:r>
        </a:p>
        <a:p>
          <a:r>
            <a:rPr lang="sv-SE" sz="1100"/>
            <a:t>Välkommen</a:t>
          </a:r>
          <a:r>
            <a:rPr lang="sv-SE" sz="1100" baseline="0"/>
            <a:t> till en Excelbok som jag hoppas skall underlätta redovisningen för gode män och förvaltare.</a:t>
          </a:r>
          <a:r>
            <a:rPr lang="sv-SE" sz="1100" b="1" baseline="0"/>
            <a:t> Detta bör ni tänka på:</a:t>
          </a:r>
        </a:p>
        <a:p>
          <a:r>
            <a:rPr lang="sv-SE" sz="1100" b="1" baseline="0"/>
            <a:t>Ovan antecknar ni det bankkonto som ni förvaltar. Övriga bankkonto redovisar ni på fliken "Redovisningsblad" </a:t>
          </a:r>
        </a:p>
        <a:p>
          <a:r>
            <a:rPr lang="sv-SE" sz="1100" b="0" baseline="0"/>
            <a:t>Alla uppgifter som Ni antecknar på detta blad förs automatiskt över till de dokument som skall lämnas in vid redovisningsperiodens slut. Från "Redovisningsbladet" går uppgifterna vidare till Årsredovisning. När perioden är slut skall Ni skriva ut Redovisningsblad, Årsredovisning, Övriga inkomster och Övriga utgifter och skicka in handlingarna tillsammans med de kontrolluppgifter och övriga handlingar som Överförmyndarna begär. Glöm inte att underteckna årsredovisningen på sidan 1.  </a:t>
          </a:r>
          <a:r>
            <a:rPr lang="sv-SE" sz="1100" b="1" baseline="0"/>
            <a:t>OBS! TA ALDRIG BORT SKYDDET PÅ SIDAN ÅRSREDOVISNING. DET KAN INNEBÄRA ATT ER REDOVISNING BLIR HELT FEL OCH NI FÅR GÖRA OM ALLT FRÅN BÖRJAN!!</a:t>
          </a:r>
        </a:p>
        <a:p>
          <a:endParaRPr lang="sv-SE" sz="1100" b="0" baseline="0"/>
        </a:p>
        <a:p>
          <a:r>
            <a:rPr lang="sv-SE" sz="1100" b="1" baseline="0">
              <a:latin typeface="Arial" panose="020B0604020202020204" pitchFamily="34" charset="0"/>
              <a:cs typeface="Arial" panose="020B0604020202020204" pitchFamily="34" charset="0"/>
            </a:rPr>
            <a:t>Normalt skall följande handlingar bifogas redovisningen:</a:t>
          </a:r>
        </a:p>
        <a:p>
          <a:r>
            <a:rPr lang="sv-SE" sz="1100" b="1" baseline="0">
              <a:latin typeface="Arial" panose="020B0604020202020204" pitchFamily="34" charset="0"/>
              <a:cs typeface="Arial" panose="020B0604020202020204" pitchFamily="34" charset="0"/>
            </a:rPr>
            <a:t>1. Kontoutdrag från banken gällande alla konton under hela redovisningstiden.</a:t>
          </a:r>
        </a:p>
        <a:p>
          <a:r>
            <a:rPr lang="sv-SE" sz="1100" b="1" baseline="0">
              <a:latin typeface="Arial" panose="020B0604020202020204" pitchFamily="34" charset="0"/>
              <a:cs typeface="Arial" panose="020B0604020202020204" pitchFamily="34" charset="0"/>
            </a:rPr>
            <a:t>2. Årsbesked eller kapitalbesked som utvisar värde på aktier, fonder och kapitalförsäkringar.</a:t>
          </a:r>
        </a:p>
        <a:p>
          <a:r>
            <a:rPr lang="sv-SE" sz="1100" b="1" baseline="0">
              <a:latin typeface="Arial" panose="020B0604020202020204" pitchFamily="34" charset="0"/>
              <a:cs typeface="Arial" panose="020B0604020202020204" pitchFamily="34" charset="0"/>
            </a:rPr>
            <a:t>3. Handling som visar månadsinkomsterna, bostadstillägg samt ersättning för merutgifter från FK .</a:t>
          </a:r>
        </a:p>
        <a:p>
          <a:r>
            <a:rPr lang="sv-SE" sz="1100" b="1" baseline="0">
              <a:latin typeface="Arial" panose="020B0604020202020204" pitchFamily="34" charset="0"/>
              <a:cs typeface="Arial" panose="020B0604020202020204" pitchFamily="34" charset="0"/>
            </a:rPr>
            <a:t>4. Årsbesked och kontrolluppgift gällande banktillgodohavande och inkomster.</a:t>
          </a:r>
        </a:p>
        <a:p>
          <a:r>
            <a:rPr lang="sv-SE" sz="1100" b="1" baseline="0">
              <a:latin typeface="Arial" panose="020B0604020202020204" pitchFamily="34" charset="0"/>
              <a:cs typeface="Arial" panose="020B0604020202020204" pitchFamily="34" charset="0"/>
            </a:rPr>
            <a:t>5. Kopia på hyresavi eller hyresavtal.</a:t>
          </a:r>
          <a:endParaRPr lang="sv-SE" sz="1100" b="0" baseline="0">
            <a:latin typeface="+mn-lt"/>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baseline="0">
              <a:solidFill>
                <a:schemeClr val="dk1"/>
              </a:solidFill>
              <a:effectLst/>
              <a:latin typeface="Arial" panose="020B0604020202020204" pitchFamily="34" charset="0"/>
              <a:ea typeface="+mn-ea"/>
              <a:cs typeface="Arial" panose="020B0604020202020204" pitchFamily="34" charset="0"/>
            </a:rPr>
            <a:t>6. Kopia av kontoutdrags för slutlig skatt.</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baseline="0">
            <a:solidFill>
              <a:schemeClr val="dk1"/>
            </a:solidFill>
            <a:effectLst/>
            <a:latin typeface="Arial" panose="020B0604020202020204" pitchFamily="34" charset="0"/>
            <a:ea typeface="+mn-ea"/>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sv-SE" sz="1100" b="1" baseline="0">
              <a:solidFill>
                <a:schemeClr val="dk1"/>
              </a:solidFill>
              <a:effectLst/>
              <a:latin typeface="Arial" panose="020B0604020202020204" pitchFamily="34" charset="0"/>
              <a:ea typeface="+mn-ea"/>
              <a:cs typeface="Arial" panose="020B0604020202020204" pitchFamily="34" charset="0"/>
            </a:rPr>
            <a:t>Lycka till önskar Rolf Larsson, Perstorp.</a:t>
          </a:r>
          <a:endParaRPr lang="sv-SE" sz="1100" b="1" baseline="0">
            <a:latin typeface="Arial" panose="020B0604020202020204" pitchFamily="34" charset="0"/>
            <a:cs typeface="Arial" panose="020B0604020202020204" pitchFamily="34" charset="0"/>
          </a:endParaRPr>
        </a:p>
      </xdr:txBody>
    </xdr:sp>
    <xdr:clientData/>
  </xdr:twoCellAnchor>
  <xdr:oneCellAnchor>
    <xdr:from>
      <xdr:col>4</xdr:col>
      <xdr:colOff>9524</xdr:colOff>
      <xdr:row>0</xdr:row>
      <xdr:rowOff>57150</xdr:rowOff>
    </xdr:from>
    <xdr:ext cx="2659460" cy="593239"/>
    <xdr:sp macro="" textlink="">
      <xdr:nvSpPr>
        <xdr:cNvPr id="3" name="textruta 2">
          <a:extLst>
            <a:ext uri="{FF2B5EF4-FFF2-40B4-BE49-F238E27FC236}">
              <a16:creationId xmlns:a16="http://schemas.microsoft.com/office/drawing/2014/main" id="{0C10BB23-F909-44BC-A90D-B01B20A129EF}"/>
            </a:ext>
          </a:extLst>
        </xdr:cNvPr>
        <xdr:cNvSpPr txBox="1"/>
      </xdr:nvSpPr>
      <xdr:spPr>
        <a:xfrm>
          <a:off x="8591549" y="57150"/>
          <a:ext cx="2659460" cy="593239"/>
        </a:xfrm>
        <a:prstGeom prst="rect">
          <a:avLst/>
        </a:prstGeom>
        <a:solidFill>
          <a:schemeClr val="bg2"/>
        </a:solidFill>
        <a:ln w="444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600" b="1">
              <a:solidFill>
                <a:srgbClr val="FF0000"/>
              </a:solidFill>
            </a:rPr>
            <a:t>OBS!</a:t>
          </a:r>
          <a:r>
            <a:rPr lang="sv-SE" sz="1600" b="1" baseline="0">
              <a:solidFill>
                <a:srgbClr val="FF0000"/>
              </a:solidFill>
            </a:rPr>
            <a:t> Läs först texten nedan!</a:t>
          </a:r>
        </a:p>
        <a:p>
          <a:r>
            <a:rPr lang="sv-SE" sz="1600" b="1" baseline="0">
              <a:solidFill>
                <a:srgbClr val="FF0000"/>
              </a:solidFill>
            </a:rPr>
            <a:t>I alla fall första gången. :)</a:t>
          </a:r>
          <a:endParaRPr lang="sv-SE" sz="1600" b="1">
            <a:solidFill>
              <a:srgbClr val="FF0000"/>
            </a:solidFill>
          </a:endParaRPr>
        </a:p>
      </xdr:txBody>
    </xdr:sp>
    <xdr:clientData/>
  </xdr:oneCellAnchor>
  <xdr:twoCellAnchor>
    <xdr:from>
      <xdr:col>4</xdr:col>
      <xdr:colOff>459380</xdr:colOff>
      <xdr:row>2</xdr:row>
      <xdr:rowOff>56857</xdr:rowOff>
    </xdr:from>
    <xdr:to>
      <xdr:col>5</xdr:col>
      <xdr:colOff>269214</xdr:colOff>
      <xdr:row>34</xdr:row>
      <xdr:rowOff>132553</xdr:rowOff>
    </xdr:to>
    <xdr:sp macro="" textlink="">
      <xdr:nvSpPr>
        <xdr:cNvPr id="4" name="Pil: nedåt 3">
          <a:extLst>
            <a:ext uri="{FF2B5EF4-FFF2-40B4-BE49-F238E27FC236}">
              <a16:creationId xmlns:a16="http://schemas.microsoft.com/office/drawing/2014/main" id="{786B4D12-F42E-486E-AA91-C35E37F3ABCC}"/>
            </a:ext>
          </a:extLst>
        </xdr:cNvPr>
        <xdr:cNvSpPr/>
      </xdr:nvSpPr>
      <xdr:spPr>
        <a:xfrm rot="522439">
          <a:off x="9051724" y="830763"/>
          <a:ext cx="415068" cy="61081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22886</xdr:colOff>
      <xdr:row>38</xdr:row>
      <xdr:rowOff>11506</xdr:rowOff>
    </xdr:from>
    <xdr:ext cx="1639227" cy="178994"/>
    <xdr:sp macro="" textlink="">
      <xdr:nvSpPr>
        <xdr:cNvPr id="2" name="textruta 1">
          <a:extLst>
            <a:ext uri="{FF2B5EF4-FFF2-40B4-BE49-F238E27FC236}">
              <a16:creationId xmlns:a16="http://schemas.microsoft.com/office/drawing/2014/main" id="{5B0A9D0D-7198-4159-8C94-11A493644E66}"/>
            </a:ext>
          </a:extLst>
        </xdr:cNvPr>
        <xdr:cNvSpPr txBox="1"/>
      </xdr:nvSpPr>
      <xdr:spPr>
        <a:xfrm>
          <a:off x="175286" y="7488631"/>
          <a:ext cx="1639227" cy="1789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sv-SE" sz="900"/>
            <a:t>Granskad</a:t>
          </a:r>
          <a:r>
            <a:rPr lang="sv-SE" sz="900" baseline="0"/>
            <a:t> utan anmärkning</a:t>
          </a:r>
          <a:endParaRPr lang="sv-SE" sz="900"/>
        </a:p>
      </xdr:txBody>
    </xdr:sp>
    <xdr:clientData/>
  </xdr:oneCellAnchor>
  <xdr:oneCellAnchor>
    <xdr:from>
      <xdr:col>1</xdr:col>
      <xdr:colOff>9261</xdr:colOff>
      <xdr:row>40</xdr:row>
      <xdr:rowOff>11110</xdr:rowOff>
    </xdr:from>
    <xdr:ext cx="1667139" cy="193678"/>
    <xdr:sp macro="" textlink="">
      <xdr:nvSpPr>
        <xdr:cNvPr id="3" name="textruta 2">
          <a:extLst>
            <a:ext uri="{FF2B5EF4-FFF2-40B4-BE49-F238E27FC236}">
              <a16:creationId xmlns:a16="http://schemas.microsoft.com/office/drawing/2014/main" id="{95CBFB9E-54C0-478C-A64D-036359C0F2CF}"/>
            </a:ext>
          </a:extLst>
        </xdr:cNvPr>
        <xdr:cNvSpPr txBox="1"/>
      </xdr:nvSpPr>
      <xdr:spPr>
        <a:xfrm>
          <a:off x="161661" y="7888285"/>
          <a:ext cx="1667139" cy="1936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lang="sv-SE" sz="900"/>
            <a:t>Granskad</a:t>
          </a:r>
          <a:r>
            <a:rPr lang="sv-SE" sz="900" baseline="0"/>
            <a:t> med anmärkning</a:t>
          </a:r>
          <a:endParaRPr lang="sv-SE" sz="900"/>
        </a:p>
      </xdr:txBody>
    </xdr:sp>
    <xdr:clientData/>
  </xdr:oneCellAnchor>
  <xdr:twoCellAnchor>
    <xdr:from>
      <xdr:col>1</xdr:col>
      <xdr:colOff>21166</xdr:colOff>
      <xdr:row>36</xdr:row>
      <xdr:rowOff>9525</xdr:rowOff>
    </xdr:from>
    <xdr:to>
      <xdr:col>3</xdr:col>
      <xdr:colOff>447675</xdr:colOff>
      <xdr:row>36</xdr:row>
      <xdr:rowOff>197643</xdr:rowOff>
    </xdr:to>
    <xdr:sp macro="" textlink="">
      <xdr:nvSpPr>
        <xdr:cNvPr id="4" name="textruta 3">
          <a:extLst>
            <a:ext uri="{FF2B5EF4-FFF2-40B4-BE49-F238E27FC236}">
              <a16:creationId xmlns:a16="http://schemas.microsoft.com/office/drawing/2014/main" id="{91C1D8F0-9633-4DAA-9A28-4DCA7EF2B64A}"/>
            </a:ext>
          </a:extLst>
        </xdr:cNvPr>
        <xdr:cNvSpPr txBox="1"/>
      </xdr:nvSpPr>
      <xdr:spPr>
        <a:xfrm>
          <a:off x="173566" y="7086600"/>
          <a:ext cx="1645709" cy="188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sv-SE" sz="900"/>
            <a:t>Granskad</a:t>
          </a:r>
          <a:r>
            <a:rPr lang="sv-SE" sz="900" baseline="0"/>
            <a:t> med korrigering  </a:t>
          </a:r>
          <a:endParaRPr lang="sv-SE" sz="900"/>
        </a:p>
      </xdr:txBody>
    </xdr:sp>
    <xdr:clientData/>
  </xdr:twoCellAnchor>
  <xdr:twoCellAnchor>
    <xdr:from>
      <xdr:col>3</xdr:col>
      <xdr:colOff>238124</xdr:colOff>
      <xdr:row>38</xdr:row>
      <xdr:rowOff>14289</xdr:rowOff>
    </xdr:from>
    <xdr:to>
      <xdr:col>3</xdr:col>
      <xdr:colOff>403751</xdr:colOff>
      <xdr:row>38</xdr:row>
      <xdr:rowOff>190501</xdr:rowOff>
    </xdr:to>
    <xdr:sp macro="" textlink="">
      <xdr:nvSpPr>
        <xdr:cNvPr id="5" name="Rektangel 4">
          <a:extLst>
            <a:ext uri="{FF2B5EF4-FFF2-40B4-BE49-F238E27FC236}">
              <a16:creationId xmlns:a16="http://schemas.microsoft.com/office/drawing/2014/main" id="{CB986BB3-1DA5-4F42-A190-044FC380AF0F}"/>
            </a:ext>
          </a:extLst>
        </xdr:cNvPr>
        <xdr:cNvSpPr/>
      </xdr:nvSpPr>
      <xdr:spPr>
        <a:xfrm>
          <a:off x="1609724" y="7491414"/>
          <a:ext cx="165627" cy="176212"/>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sv-SE"/>
        </a:p>
      </xdr:txBody>
    </xdr:sp>
    <xdr:clientData/>
  </xdr:twoCellAnchor>
  <xdr:twoCellAnchor>
    <xdr:from>
      <xdr:col>3</xdr:col>
      <xdr:colOff>247651</xdr:colOff>
      <xdr:row>40</xdr:row>
      <xdr:rowOff>9524</xdr:rowOff>
    </xdr:from>
    <xdr:to>
      <xdr:col>3</xdr:col>
      <xdr:colOff>427565</xdr:colOff>
      <xdr:row>40</xdr:row>
      <xdr:rowOff>190499</xdr:rowOff>
    </xdr:to>
    <xdr:sp macro="" textlink="">
      <xdr:nvSpPr>
        <xdr:cNvPr id="6" name="Rektangel 5">
          <a:extLst>
            <a:ext uri="{FF2B5EF4-FFF2-40B4-BE49-F238E27FC236}">
              <a16:creationId xmlns:a16="http://schemas.microsoft.com/office/drawing/2014/main" id="{F2F318C6-EBF3-4B12-8B33-C936284E4465}"/>
            </a:ext>
          </a:extLst>
        </xdr:cNvPr>
        <xdr:cNvSpPr/>
      </xdr:nvSpPr>
      <xdr:spPr>
        <a:xfrm>
          <a:off x="1619251" y="7886699"/>
          <a:ext cx="179914" cy="180975"/>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sv-SE"/>
        </a:p>
      </xdr:txBody>
    </xdr:sp>
    <xdr:clientData/>
  </xdr:twoCellAnchor>
  <xdr:twoCellAnchor>
    <xdr:from>
      <xdr:col>1</xdr:col>
      <xdr:colOff>50800</xdr:colOff>
      <xdr:row>29</xdr:row>
      <xdr:rowOff>47626</xdr:rowOff>
    </xdr:from>
    <xdr:to>
      <xdr:col>9</xdr:col>
      <xdr:colOff>555625</xdr:colOff>
      <xdr:row>34</xdr:row>
      <xdr:rowOff>157163</xdr:rowOff>
    </xdr:to>
    <xdr:sp macro="" textlink="">
      <xdr:nvSpPr>
        <xdr:cNvPr id="7" name="textruta 6">
          <a:extLst>
            <a:ext uri="{FF2B5EF4-FFF2-40B4-BE49-F238E27FC236}">
              <a16:creationId xmlns:a16="http://schemas.microsoft.com/office/drawing/2014/main" id="{47C39C5C-E466-41A3-BE19-3F94F5720BEA}"/>
            </a:ext>
          </a:extLst>
        </xdr:cNvPr>
        <xdr:cNvSpPr txBox="1"/>
      </xdr:nvSpPr>
      <xdr:spPr>
        <a:xfrm>
          <a:off x="203200" y="5772151"/>
          <a:ext cx="5381625" cy="10715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i="0" u="none" strike="noStrike">
              <a:solidFill>
                <a:schemeClr val="dk1"/>
              </a:solidFill>
              <a:effectLst/>
              <a:latin typeface="+mn-lt"/>
              <a:ea typeface="+mn-ea"/>
              <a:cs typeface="+mn-cs"/>
            </a:rPr>
            <a:t>Från och med den 25 maj 2018 gäller dataskyddsförordningen, förkortad GDPR – General Data Protection, som svensk lag. Förordningen ersätter personuppgiftslagen (PuL). Dataskyddsförordningen (GDPR) gäller som lag i alla EU:s medlemsländer.</a:t>
          </a:r>
        </a:p>
        <a:p>
          <a:endParaRPr lang="sv-SE" sz="900" b="1" i="0" u="none" strike="noStrike">
            <a:solidFill>
              <a:schemeClr val="dk1"/>
            </a:solidFill>
            <a:effectLst/>
            <a:latin typeface="+mn-lt"/>
            <a:ea typeface="+mn-ea"/>
            <a:cs typeface="+mn-cs"/>
          </a:endParaRPr>
        </a:p>
        <a:p>
          <a:r>
            <a:rPr lang="sv-SE" sz="900" b="1" i="0" u="none" strike="noStrike">
              <a:solidFill>
                <a:schemeClr val="dk1"/>
              </a:solidFill>
              <a:effectLst/>
              <a:latin typeface="+mn-lt"/>
              <a:ea typeface="+mn-ea"/>
              <a:cs typeface="+mn-cs"/>
            </a:rPr>
            <a:t>Läs mer på Perstorps</a:t>
          </a:r>
          <a:r>
            <a:rPr lang="sv-SE" sz="900" b="1" i="0" u="none" strike="noStrike" baseline="0">
              <a:solidFill>
                <a:schemeClr val="dk1"/>
              </a:solidFill>
              <a:effectLst/>
              <a:latin typeface="+mn-lt"/>
              <a:ea typeface="+mn-ea"/>
              <a:cs typeface="+mn-cs"/>
            </a:rPr>
            <a:t> kommuns hemsida.</a:t>
          </a:r>
        </a:p>
        <a:p>
          <a:r>
            <a:rPr lang="sv-SE" sz="900"/>
            <a:t>http://www.perstorp.se/sidor/huvudmeny/kommunochpolitik/behandlingavpersonuppgiftergdpr.4.24e32425162db8533ea6a4.html</a:t>
          </a:r>
        </a:p>
      </xdr:txBody>
    </xdr:sp>
    <xdr:clientData/>
  </xdr:twoCellAnchor>
  <xdr:oneCellAnchor>
    <xdr:from>
      <xdr:col>22</xdr:col>
      <xdr:colOff>1333500</xdr:colOff>
      <xdr:row>19</xdr:row>
      <xdr:rowOff>173182</xdr:rowOff>
    </xdr:from>
    <xdr:ext cx="184731" cy="264560"/>
    <xdr:sp macro="" textlink="">
      <xdr:nvSpPr>
        <xdr:cNvPr id="8" name="textruta 7">
          <a:extLst>
            <a:ext uri="{FF2B5EF4-FFF2-40B4-BE49-F238E27FC236}">
              <a16:creationId xmlns:a16="http://schemas.microsoft.com/office/drawing/2014/main" id="{A6CDCA33-0E80-4EA9-9BE3-AC6CE4065477}"/>
            </a:ext>
          </a:extLst>
        </xdr:cNvPr>
        <xdr:cNvSpPr txBox="1"/>
      </xdr:nvSpPr>
      <xdr:spPr>
        <a:xfrm>
          <a:off x="20193000" y="3896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oneCellAnchor>
    <xdr:from>
      <xdr:col>22</xdr:col>
      <xdr:colOff>76202</xdr:colOff>
      <xdr:row>22</xdr:row>
      <xdr:rowOff>185305</xdr:rowOff>
    </xdr:from>
    <xdr:ext cx="5189392" cy="4274129"/>
    <xdr:sp macro="" textlink="">
      <xdr:nvSpPr>
        <xdr:cNvPr id="10" name="textruta 9">
          <a:extLst>
            <a:ext uri="{FF2B5EF4-FFF2-40B4-BE49-F238E27FC236}">
              <a16:creationId xmlns:a16="http://schemas.microsoft.com/office/drawing/2014/main" id="{4F19E79D-923A-4745-951C-E1036FAB134A}"/>
            </a:ext>
          </a:extLst>
        </xdr:cNvPr>
        <xdr:cNvSpPr txBox="1"/>
      </xdr:nvSpPr>
      <xdr:spPr>
        <a:xfrm>
          <a:off x="17558907" y="4480214"/>
          <a:ext cx="5189392" cy="427412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000" b="1"/>
            <a:t>Anvisningar för årsräkning/sluträkning</a:t>
          </a:r>
        </a:p>
        <a:p>
          <a:endParaRPr lang="sv-SE" sz="1000" b="1"/>
        </a:p>
        <a:p>
          <a:r>
            <a:rPr lang="sv-SE" sz="1000" b="1"/>
            <a:t>Inkomster</a:t>
          </a:r>
          <a:r>
            <a:rPr lang="sv-SE" sz="1000" b="1" baseline="0"/>
            <a:t> och utgifter</a:t>
          </a:r>
          <a:endParaRPr lang="sv-SE" sz="1000" b="1"/>
        </a:p>
        <a:p>
          <a:r>
            <a:rPr lang="sv-SE" sz="1000" b="0"/>
            <a:t>Kontantprincipen</a:t>
          </a:r>
          <a:r>
            <a:rPr lang="sv-SE" sz="1000" b="0" baseline="0"/>
            <a:t> gäller! Endast inkomster och utgifter som blivit utbetalda eller betalda skall redovisas i denna årsredovisning/slutredovisning.</a:t>
          </a:r>
        </a:p>
        <a:p>
          <a:endParaRPr lang="sv-SE" sz="1000" b="0" baseline="0"/>
        </a:p>
        <a:p>
          <a:r>
            <a:rPr lang="sv-SE" sz="1000" b="1" u="sng" baseline="0"/>
            <a:t>OBS!</a:t>
          </a:r>
          <a:r>
            <a:rPr lang="sv-SE" sz="1000" b="0" baseline="0"/>
            <a:t> Redovisningen är utformad så att orealiserade värdeökningar/minskningar inte skall beräknas eller anges. </a:t>
          </a:r>
          <a:endParaRPr lang="sv-SE" sz="1000" b="0"/>
        </a:p>
        <a:p>
          <a:r>
            <a:rPr lang="sv-SE" sz="1000" b="1"/>
            <a:t>			</a:t>
          </a:r>
        </a:p>
        <a:p>
          <a:r>
            <a:rPr lang="sv-SE" sz="1000" b="1"/>
            <a:t>Handlingar som</a:t>
          </a:r>
          <a:r>
            <a:rPr lang="sv-SE" sz="1000" b="1" baseline="0"/>
            <a:t> </a:t>
          </a:r>
          <a:r>
            <a:rPr lang="sv-SE" sz="1000" b="1" u="sng" baseline="0"/>
            <a:t>skall</a:t>
          </a:r>
          <a:r>
            <a:rPr lang="sv-SE" sz="1000" b="1" baseline="0"/>
            <a:t> lämnas in tillsammans med denna årsräkning.</a:t>
          </a:r>
          <a:endParaRPr lang="sv-SE" sz="1000" baseline="0"/>
        </a:p>
        <a:p>
          <a:r>
            <a:rPr lang="sv-SE" sz="1000" baseline="0"/>
            <a:t>1. Årsbesked från arbetsgivare, Försäkringskassan, Pensionsmyndigheten m. fl.</a:t>
          </a:r>
        </a:p>
        <a:p>
          <a:r>
            <a:rPr lang="sv-SE" sz="1000" baseline="0"/>
            <a:t>2. Årsbesked från banker, VPC, fondmäklare, kapitalförvaltningsbolag, försäkringsbolag m.fl.</a:t>
          </a:r>
        </a:p>
        <a:p>
          <a:r>
            <a:rPr lang="sv-SE" sz="1000" baseline="0"/>
            <a:t>3. Årsbesked eller annan handling som styrker huvudmannens lån och skulder. Glöm inte att redovisa skulder som finns hos Kronofogdemyndigheten.</a:t>
          </a:r>
        </a:p>
        <a:p>
          <a:r>
            <a:rPr lang="sv-SE" sz="1000" baseline="0"/>
            <a:t>4. Kontoutdrag för hela perioden gällande det konto som du förvaltar åt huvudmannen.</a:t>
          </a:r>
        </a:p>
        <a:p>
          <a:r>
            <a:rPr lang="sv-SE" sz="1000" baseline="0"/>
            <a:t>5. Handling som visar att alla värdehandlingar och bankkonto har överförmyndarspärr. (Dock inte det konto du förvaltar.)</a:t>
          </a:r>
        </a:p>
        <a:p>
          <a:endParaRPr lang="sv-SE" sz="1000" baseline="0"/>
        </a:p>
        <a:p>
          <a:r>
            <a:rPr lang="sv-SE" sz="1000" baseline="0"/>
            <a:t>Du kan bli utvald att djupgranskas. Då skall samtliga handlingar, kvitto, fakturor lämnas in till överförmyndaren.</a:t>
          </a:r>
        </a:p>
        <a:p>
          <a:endParaRPr lang="sv-SE" sz="1000" baseline="0"/>
        </a:p>
        <a:p>
          <a:r>
            <a:rPr lang="sv-SE" sz="1000" baseline="0"/>
            <a:t>Personuppgifter som lämnas i denna handling behandlas av överförmyndaren för administration och andra åtgärder som behövs för att handlägga ärendet. Behandlingen kan också avse framställning av statistik, debitering av avgifter samt uppdatering av adressuppgifter.</a:t>
          </a:r>
        </a:p>
        <a:p>
          <a:r>
            <a:rPr lang="sv-SE" sz="1000" baseline="0"/>
            <a:t>Sekretess gäller hos överförmyndaren. Huvudmannen och nära anhöriga har rätt att ta del av överförmyndarens handlingar.	</a:t>
          </a:r>
          <a:endParaRPr lang="sv-SE" sz="1000"/>
        </a:p>
      </xdr:txBody>
    </xdr:sp>
    <xdr:clientData/>
  </xdr:oneCellAnchor>
  <xdr:twoCellAnchor>
    <xdr:from>
      <xdr:col>3</xdr:col>
      <xdr:colOff>219074</xdr:colOff>
      <xdr:row>36</xdr:row>
      <xdr:rowOff>19049</xdr:rowOff>
    </xdr:from>
    <xdr:to>
      <xdr:col>3</xdr:col>
      <xdr:colOff>382053</xdr:colOff>
      <xdr:row>36</xdr:row>
      <xdr:rowOff>190499</xdr:rowOff>
    </xdr:to>
    <xdr:sp macro="" textlink="">
      <xdr:nvSpPr>
        <xdr:cNvPr id="12" name="Rektangel 11">
          <a:extLst>
            <a:ext uri="{FF2B5EF4-FFF2-40B4-BE49-F238E27FC236}">
              <a16:creationId xmlns:a16="http://schemas.microsoft.com/office/drawing/2014/main" id="{19A9C53B-83BE-401F-8C38-43B37AB013F4}"/>
            </a:ext>
          </a:extLst>
        </xdr:cNvPr>
        <xdr:cNvSpPr/>
      </xdr:nvSpPr>
      <xdr:spPr>
        <a:xfrm>
          <a:off x="1590674" y="7096124"/>
          <a:ext cx="162979" cy="17145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sv-S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200024</xdr:rowOff>
    </xdr:from>
    <xdr:to>
      <xdr:col>10</xdr:col>
      <xdr:colOff>228600</xdr:colOff>
      <xdr:row>14</xdr:row>
      <xdr:rowOff>47624</xdr:rowOff>
    </xdr:to>
    <xdr:sp macro="" textlink="">
      <xdr:nvSpPr>
        <xdr:cNvPr id="2" name="textruta 1">
          <a:extLst>
            <a:ext uri="{FF2B5EF4-FFF2-40B4-BE49-F238E27FC236}">
              <a16:creationId xmlns:a16="http://schemas.microsoft.com/office/drawing/2014/main" id="{568C0C71-7F1D-4FB0-A0DE-09DA66859D6B}"/>
            </a:ext>
          </a:extLst>
        </xdr:cNvPr>
        <xdr:cNvSpPr txBox="1"/>
      </xdr:nvSpPr>
      <xdr:spPr>
        <a:xfrm>
          <a:off x="8267700" y="200024"/>
          <a:ext cx="2667000" cy="2524125"/>
        </a:xfrm>
        <a:prstGeom prst="rect">
          <a:avLst/>
        </a:prstGeom>
        <a:solidFill>
          <a:schemeClr val="lt1"/>
        </a:solidFill>
        <a:ln w="76200" cmpd="tri">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1200" b="1">
              <a:latin typeface="Arial" panose="020B0604020202020204" pitchFamily="34" charset="0"/>
              <a:cs typeface="Arial" panose="020B0604020202020204" pitchFamily="34" charset="0"/>
            </a:rPr>
            <a:t>På denna flik skall du </a:t>
          </a:r>
          <a:r>
            <a:rPr lang="sv-SE" sz="1200" b="1">
              <a:solidFill>
                <a:schemeClr val="dk1"/>
              </a:solidFill>
              <a:effectLst/>
              <a:latin typeface="Arial" panose="020B0604020202020204" pitchFamily="34" charset="0"/>
              <a:ea typeface="+mn-ea"/>
              <a:cs typeface="Arial" panose="020B0604020202020204" pitchFamily="34" charset="0"/>
            </a:rPr>
            <a:t>specificera </a:t>
          </a:r>
          <a:r>
            <a:rPr lang="sv-SE" sz="1200" b="1">
              <a:latin typeface="Arial" panose="020B0604020202020204" pitchFamily="34" charset="0"/>
              <a:cs typeface="Arial" panose="020B0604020202020204" pitchFamily="34" charset="0"/>
            </a:rPr>
            <a:t>övriga bankinsättningar. </a:t>
          </a:r>
        </a:p>
        <a:p>
          <a:pPr algn="ctr"/>
          <a:endParaRPr lang="sv-SE" sz="1200" b="1">
            <a:latin typeface="Arial" panose="020B0604020202020204" pitchFamily="34" charset="0"/>
            <a:cs typeface="Arial" panose="020B0604020202020204" pitchFamily="34" charset="0"/>
          </a:endParaRPr>
        </a:p>
        <a:p>
          <a:pPr algn="ctr"/>
          <a:r>
            <a:rPr lang="sv-SE" sz="1200" b="1">
              <a:latin typeface="Arial" panose="020B0604020202020204" pitchFamily="34" charset="0"/>
              <a:cs typeface="Arial" panose="020B0604020202020204" pitchFamily="34" charset="0"/>
            </a:rPr>
            <a:t>Det finns en sida till förfogande.</a:t>
          </a:r>
        </a:p>
        <a:p>
          <a:pPr algn="ctr"/>
          <a:endParaRPr lang="sv-SE" sz="1200" b="1">
            <a:latin typeface="Arial" panose="020B0604020202020204" pitchFamily="34" charset="0"/>
            <a:cs typeface="Arial" panose="020B0604020202020204" pitchFamily="34" charset="0"/>
          </a:endParaRPr>
        </a:p>
        <a:p>
          <a:pPr algn="ctr"/>
          <a:r>
            <a:rPr lang="sv-SE" sz="1200" b="1">
              <a:latin typeface="Arial" panose="020B0604020202020204" pitchFamily="34" charset="0"/>
              <a:cs typeface="Arial" panose="020B0604020202020204" pitchFamily="34" charset="0"/>
            </a:rPr>
            <a:t>Kontrollen är ett</a:t>
          </a:r>
          <a:r>
            <a:rPr lang="sv-SE" sz="1200" b="1" baseline="0">
              <a:latin typeface="Arial" panose="020B0604020202020204" pitchFamily="34" charset="0"/>
              <a:cs typeface="Arial" panose="020B0604020202020204" pitchFamily="34" charset="0"/>
            </a:rPr>
            <a:t> hjälpmedel för att se summan på  övriga inkomster månad för månad.</a:t>
          </a:r>
          <a:endParaRPr lang="sv-SE" sz="1200" b="1">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419100</xdr:colOff>
      <xdr:row>1</xdr:row>
      <xdr:rowOff>19050</xdr:rowOff>
    </xdr:from>
    <xdr:to>
      <xdr:col>9</xdr:col>
      <xdr:colOff>133350</xdr:colOff>
      <xdr:row>12</xdr:row>
      <xdr:rowOff>47625</xdr:rowOff>
    </xdr:to>
    <xdr:sp macro="" textlink="">
      <xdr:nvSpPr>
        <xdr:cNvPr id="2" name="textruta 1">
          <a:extLst>
            <a:ext uri="{FF2B5EF4-FFF2-40B4-BE49-F238E27FC236}">
              <a16:creationId xmlns:a16="http://schemas.microsoft.com/office/drawing/2014/main" id="{2F0EE5DA-519B-4B5D-931A-70D2A2B71CE8}"/>
            </a:ext>
          </a:extLst>
        </xdr:cNvPr>
        <xdr:cNvSpPr txBox="1"/>
      </xdr:nvSpPr>
      <xdr:spPr>
        <a:xfrm>
          <a:off x="9077325" y="219075"/>
          <a:ext cx="2343150" cy="2124075"/>
        </a:xfrm>
        <a:prstGeom prst="rect">
          <a:avLst/>
        </a:prstGeom>
        <a:solidFill>
          <a:schemeClr val="lt1"/>
        </a:solidFill>
        <a:ln w="76200" cmpd="tri">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1200" b="1">
              <a:latin typeface="Arial" panose="020B0604020202020204" pitchFamily="34" charset="0"/>
              <a:cs typeface="Arial" panose="020B0604020202020204" pitchFamily="34" charset="0"/>
            </a:rPr>
            <a:t>På denna flik skall du specificera övriga utgifter.</a:t>
          </a:r>
        </a:p>
        <a:p>
          <a:pPr algn="ctr"/>
          <a:endParaRPr lang="sv-SE" sz="1200" b="1">
            <a:latin typeface="Arial" panose="020B0604020202020204" pitchFamily="34" charset="0"/>
            <a:cs typeface="Arial" panose="020B0604020202020204" pitchFamily="34" charset="0"/>
          </a:endParaRPr>
        </a:p>
        <a:p>
          <a:pPr algn="ctr"/>
          <a:r>
            <a:rPr lang="sv-SE" sz="1200" b="1">
              <a:latin typeface="Arial" panose="020B0604020202020204" pitchFamily="34" charset="0"/>
              <a:cs typeface="Arial" panose="020B0604020202020204" pitchFamily="34" charset="0"/>
            </a:rPr>
            <a:t>Det finns två sidor till förfogande. </a:t>
          </a:r>
        </a:p>
        <a:p>
          <a:pPr algn="ctr"/>
          <a:endParaRPr lang="sv-SE" sz="1200" b="1">
            <a:latin typeface="Arial" panose="020B0604020202020204" pitchFamily="34" charset="0"/>
            <a:cs typeface="Arial" panose="020B0604020202020204" pitchFamily="34" charset="0"/>
          </a:endParaRPr>
        </a:p>
        <a:p>
          <a:pPr algn="ctr"/>
          <a:r>
            <a:rPr lang="sv-SE" sz="1200" b="1">
              <a:latin typeface="Arial" panose="020B0604020202020204" pitchFamily="34" charset="0"/>
              <a:cs typeface="Arial" panose="020B0604020202020204" pitchFamily="34" charset="0"/>
            </a:rPr>
            <a:t>Kontrollen är ett</a:t>
          </a:r>
          <a:r>
            <a:rPr lang="sv-SE" sz="1200" b="1" baseline="0">
              <a:latin typeface="Arial" panose="020B0604020202020204" pitchFamily="34" charset="0"/>
              <a:cs typeface="Arial" panose="020B0604020202020204" pitchFamily="34" charset="0"/>
            </a:rPr>
            <a:t> hjälpmedel för att se summan på  övriga utgifter månad för månad.</a:t>
          </a:r>
          <a:endParaRPr lang="sv-SE" sz="1200" b="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14654</xdr:colOff>
      <xdr:row>3</xdr:row>
      <xdr:rowOff>7327</xdr:rowOff>
    </xdr:from>
    <xdr:ext cx="3776296" cy="4872296"/>
    <xdr:sp macro="" textlink="">
      <xdr:nvSpPr>
        <xdr:cNvPr id="2" name="textruta 1">
          <a:extLst>
            <a:ext uri="{FF2B5EF4-FFF2-40B4-BE49-F238E27FC236}">
              <a16:creationId xmlns:a16="http://schemas.microsoft.com/office/drawing/2014/main" id="{D945E668-804E-45CF-A0F7-2937572128F8}"/>
            </a:ext>
          </a:extLst>
        </xdr:cNvPr>
        <xdr:cNvSpPr txBox="1"/>
      </xdr:nvSpPr>
      <xdr:spPr>
        <a:xfrm>
          <a:off x="5548679" y="635977"/>
          <a:ext cx="3776296" cy="4872296"/>
        </a:xfrm>
        <a:prstGeom prst="rect">
          <a:avLst/>
        </a:prstGeom>
        <a:solidFill>
          <a:schemeClr val="bg1"/>
        </a:solidFill>
        <a:ln w="47625" cmpd="tri">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200">
              <a:solidFill>
                <a:schemeClr val="tx1"/>
              </a:solidFill>
              <a:latin typeface="Arial" panose="020B0604020202020204" pitchFamily="34" charset="0"/>
              <a:cs typeface="Arial" panose="020B0604020202020204" pitchFamily="34" charset="0"/>
            </a:rPr>
            <a:t>Budget.</a:t>
          </a:r>
        </a:p>
        <a:p>
          <a:r>
            <a:rPr lang="sv-SE" sz="1200">
              <a:solidFill>
                <a:schemeClr val="tx1"/>
              </a:solidFill>
              <a:latin typeface="Arial" panose="020B0604020202020204" pitchFamily="34" charset="0"/>
              <a:cs typeface="Arial" panose="020B0604020202020204" pitchFamily="34" charset="0"/>
            </a:rPr>
            <a:t>Jag</a:t>
          </a:r>
          <a:r>
            <a:rPr lang="sv-SE" sz="1200" baseline="0">
              <a:solidFill>
                <a:schemeClr val="tx1"/>
              </a:solidFill>
              <a:latin typeface="Arial" panose="020B0604020202020204" pitchFamily="34" charset="0"/>
              <a:cs typeface="Arial" panose="020B0604020202020204" pitchFamily="34" charset="0"/>
            </a:rPr>
            <a:t> tänker att budget skall fungera såhär.</a:t>
          </a:r>
        </a:p>
        <a:p>
          <a:r>
            <a:rPr lang="sv-SE" sz="1200" baseline="0">
              <a:solidFill>
                <a:schemeClr val="tx1"/>
              </a:solidFill>
              <a:latin typeface="Arial" panose="020B0604020202020204" pitchFamily="34" charset="0"/>
              <a:cs typeface="Arial" panose="020B0604020202020204" pitchFamily="34" charset="0"/>
            </a:rPr>
            <a:t>Efterhand som redovisningsbladet fylls i överförs uppgifterna till budget. Problemet är att Excel inte vet hur många månader du bokfört, det får du själv fylla i cell D2  (där det står 12 med röd text.)</a:t>
          </a:r>
        </a:p>
        <a:p>
          <a:endParaRPr lang="sv-SE" sz="1200" baseline="0">
            <a:solidFill>
              <a:schemeClr val="tx1"/>
            </a:solidFill>
            <a:latin typeface="Arial" panose="020B0604020202020204" pitchFamily="34" charset="0"/>
            <a:cs typeface="Arial" panose="020B0604020202020204" pitchFamily="34" charset="0"/>
          </a:endParaRPr>
        </a:p>
        <a:p>
          <a:r>
            <a:rPr lang="sv-SE" sz="1200" baseline="0">
              <a:solidFill>
                <a:schemeClr val="tx1"/>
              </a:solidFill>
              <a:latin typeface="Arial" panose="020B0604020202020204" pitchFamily="34" charset="0"/>
              <a:cs typeface="Arial" panose="020B0604020202020204" pitchFamily="34" charset="0"/>
            </a:rPr>
            <a:t>Du har exempelvis bokfört januari och februari i redovisningsbladet. I mars upptäcker du att din huvudman inte är nöjd med egna medel. </a:t>
          </a:r>
        </a:p>
        <a:p>
          <a:r>
            <a:rPr lang="sv-SE" sz="1200" baseline="0">
              <a:solidFill>
                <a:schemeClr val="tx1"/>
              </a:solidFill>
              <a:latin typeface="Arial" panose="020B0604020202020204" pitchFamily="34" charset="0"/>
              <a:cs typeface="Arial" panose="020B0604020202020204" pitchFamily="34" charset="0"/>
            </a:rPr>
            <a:t>Han vill ha mer. </a:t>
          </a:r>
        </a:p>
        <a:p>
          <a:r>
            <a:rPr lang="sv-SE" sz="1200">
              <a:solidFill>
                <a:schemeClr val="tx1"/>
              </a:solidFill>
              <a:latin typeface="Arial" panose="020B0604020202020204" pitchFamily="34" charset="0"/>
              <a:cs typeface="Arial" panose="020B0604020202020204" pitchFamily="34" charset="0"/>
            </a:rPr>
            <a:t>I cell D2 fyller du i en 2:a. Då räkas budget om och</a:t>
          </a:r>
          <a:r>
            <a:rPr lang="sv-SE" sz="1200" baseline="0">
              <a:solidFill>
                <a:schemeClr val="tx1"/>
              </a:solidFill>
              <a:latin typeface="Arial" panose="020B0604020202020204" pitchFamily="34" charset="0"/>
              <a:cs typeface="Arial" panose="020B0604020202020204" pitchFamily="34" charset="0"/>
            </a:rPr>
            <a:t> du får ut uppgifter om hur ekonomin ser ut för en månad. Egna medel som är utbetalda under januari och februari är inte medräknade i budgeten. </a:t>
          </a:r>
        </a:p>
        <a:p>
          <a:r>
            <a:rPr lang="sv-SE" sz="1200" baseline="0">
              <a:solidFill>
                <a:schemeClr val="tx1"/>
              </a:solidFill>
              <a:latin typeface="Arial" panose="020B0604020202020204" pitchFamily="34" charset="0"/>
              <a:cs typeface="Arial" panose="020B0604020202020204" pitchFamily="34" charset="0"/>
            </a:rPr>
            <a:t>Denna uppgift kommer av resultatet "Summa kronor till huvudmannen per månad".</a:t>
          </a:r>
        </a:p>
        <a:p>
          <a:endParaRPr lang="sv-SE" sz="1200" baseline="0">
            <a:solidFill>
              <a:schemeClr val="tx1"/>
            </a:solidFill>
            <a:latin typeface="Arial" panose="020B0604020202020204" pitchFamily="34" charset="0"/>
            <a:cs typeface="Arial" panose="020B0604020202020204" pitchFamily="34" charset="0"/>
          </a:endParaRPr>
        </a:p>
        <a:p>
          <a:r>
            <a:rPr lang="sv-SE" sz="1200" baseline="0">
              <a:solidFill>
                <a:schemeClr val="tx1"/>
              </a:solidFill>
              <a:latin typeface="Arial" panose="020B0604020202020204" pitchFamily="34" charset="0"/>
              <a:cs typeface="Arial" panose="020B0604020202020204" pitchFamily="34" charset="0"/>
            </a:rPr>
            <a:t>Det finns en post för oförutsedda kostnader som du själv kan bestämma beloppet. Det för du direkt på bladet.</a:t>
          </a:r>
        </a:p>
        <a:p>
          <a:endParaRPr lang="sv-SE" sz="1200" baseline="0">
            <a:solidFill>
              <a:schemeClr val="tx1"/>
            </a:solidFill>
            <a:latin typeface="Arial" panose="020B0604020202020204" pitchFamily="34" charset="0"/>
            <a:cs typeface="Arial" panose="020B0604020202020204" pitchFamily="34" charset="0"/>
          </a:endParaRPr>
        </a:p>
        <a:p>
          <a:endParaRPr lang="sv-SE" sz="1200" baseline="0">
            <a:solidFill>
              <a:schemeClr val="tx1"/>
            </a:solidFill>
            <a:latin typeface="Arial" panose="020B0604020202020204" pitchFamily="34" charset="0"/>
            <a:cs typeface="Arial" panose="020B0604020202020204" pitchFamily="34" charset="0"/>
          </a:endParaRPr>
        </a:p>
        <a:p>
          <a:endParaRPr lang="sv-SE" sz="1200" baseline="0">
            <a:solidFill>
              <a:schemeClr val="tx1"/>
            </a:solidFill>
            <a:latin typeface="Arial" panose="020B0604020202020204" pitchFamily="34" charset="0"/>
            <a:cs typeface="Arial" panose="020B0604020202020204" pitchFamily="34" charset="0"/>
          </a:endParaRPr>
        </a:p>
        <a:p>
          <a:r>
            <a:rPr lang="sv-SE" sz="1200" baseline="0">
              <a:solidFill>
                <a:schemeClr val="tx1"/>
              </a:solidFill>
              <a:latin typeface="Arial" panose="020B0604020202020204" pitchFamily="34" charset="0"/>
              <a:cs typeface="Arial" panose="020B0604020202020204" pitchFamily="34" charset="0"/>
            </a:rPr>
            <a:t>När du skriver ut kommer endast budgeten med.</a:t>
          </a:r>
        </a:p>
        <a:p>
          <a:endParaRPr lang="sv-SE" sz="1200" baseline="0">
            <a:solidFill>
              <a:schemeClr val="tx1"/>
            </a:solidFill>
            <a:latin typeface="Arial" panose="020B0604020202020204" pitchFamily="34" charset="0"/>
            <a:cs typeface="Arial" panose="020B0604020202020204" pitchFamily="34" charset="0"/>
          </a:endParaRPr>
        </a:p>
        <a:p>
          <a:endParaRPr lang="sv-SE" sz="1200">
            <a:solidFill>
              <a:schemeClr val="tx1"/>
            </a:solidFill>
            <a:latin typeface="Arial" panose="020B0604020202020204" pitchFamily="34" charset="0"/>
            <a:cs typeface="Arial" panose="020B0604020202020204" pitchFamily="34" charset="0"/>
          </a:endParaRPr>
        </a:p>
      </xdr:txBody>
    </xdr:sp>
    <xdr:clientData/>
  </xdr:oneCellAnchor>
  <xdr:twoCellAnchor>
    <xdr:from>
      <xdr:col>3</xdr:col>
      <xdr:colOff>228599</xdr:colOff>
      <xdr:row>22</xdr:row>
      <xdr:rowOff>114300</xdr:rowOff>
    </xdr:from>
    <xdr:to>
      <xdr:col>5</xdr:col>
      <xdr:colOff>609599</xdr:colOff>
      <xdr:row>23</xdr:row>
      <xdr:rowOff>160782</xdr:rowOff>
    </xdr:to>
    <xdr:sp macro="" textlink="">
      <xdr:nvSpPr>
        <xdr:cNvPr id="3" name="Pil: vänster 2">
          <a:extLst>
            <a:ext uri="{FF2B5EF4-FFF2-40B4-BE49-F238E27FC236}">
              <a16:creationId xmlns:a16="http://schemas.microsoft.com/office/drawing/2014/main" id="{78DE9430-0DCC-498B-9310-30C87D529BA1}"/>
            </a:ext>
          </a:extLst>
        </xdr:cNvPr>
        <xdr:cNvSpPr/>
      </xdr:nvSpPr>
      <xdr:spPr>
        <a:xfrm rot="20725081">
          <a:off x="5153024" y="4391025"/>
          <a:ext cx="1990725" cy="23698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18651</xdr:colOff>
      <xdr:row>0</xdr:row>
      <xdr:rowOff>173037</xdr:rowOff>
    </xdr:from>
    <xdr:to>
      <xdr:col>11</xdr:col>
      <xdr:colOff>515937</xdr:colOff>
      <xdr:row>15</xdr:row>
      <xdr:rowOff>69453</xdr:rowOff>
    </xdr:to>
    <xdr:sp macro="" textlink="">
      <xdr:nvSpPr>
        <xdr:cNvPr id="2" name="textruta 1">
          <a:extLst>
            <a:ext uri="{FF2B5EF4-FFF2-40B4-BE49-F238E27FC236}">
              <a16:creationId xmlns:a16="http://schemas.microsoft.com/office/drawing/2014/main" id="{7E49F50F-CEB5-49D3-8FB4-C0C1A0919F31}"/>
            </a:ext>
          </a:extLst>
        </xdr:cNvPr>
        <xdr:cNvSpPr txBox="1"/>
      </xdr:nvSpPr>
      <xdr:spPr>
        <a:xfrm flipH="1">
          <a:off x="6676229" y="173037"/>
          <a:ext cx="4366817" cy="2734072"/>
        </a:xfrm>
        <a:prstGeom prst="rect">
          <a:avLst/>
        </a:prstGeom>
        <a:solidFill>
          <a:schemeClr val="lt1"/>
        </a:solidFill>
        <a:ln w="73025" cmpd="tri">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a:t>Dagbok</a:t>
          </a:r>
          <a:r>
            <a:rPr lang="sv-SE" sz="1400" b="1" baseline="0"/>
            <a:t> och reseräkning </a:t>
          </a:r>
          <a:r>
            <a:rPr lang="sv-SE" sz="1400" b="1"/>
            <a:t>består av 4 sidor som ligger under varandra. Bladen summerar antalet timmar och minuter</a:t>
          </a:r>
          <a:r>
            <a:rPr lang="sv-SE" sz="1400" b="1" baseline="0"/>
            <a:t> samt även en ackumulerad tid för ärendet.</a:t>
          </a:r>
        </a:p>
        <a:p>
          <a:r>
            <a:rPr lang="sv-SE" sz="1400" b="1" baseline="0"/>
            <a:t>Du behöver bara skriva ut så många sidor som är ifyllda.</a:t>
          </a:r>
        </a:p>
        <a:p>
          <a:endParaRPr lang="sv-SE" sz="1400" b="1" baseline="0"/>
        </a:p>
        <a:p>
          <a:r>
            <a:rPr lang="sv-SE" sz="1400" b="1" baseline="0"/>
            <a:t>OBS! Använd tabulatortangenten för att hoppa mellan cellerna.</a:t>
          </a:r>
        </a:p>
        <a:p>
          <a:endParaRPr lang="sv-SE" sz="1400" b="1"/>
        </a:p>
        <a:p>
          <a:r>
            <a:rPr lang="sv-SE" sz="1400" b="1"/>
            <a:t>Dagboken och reseräkningen</a:t>
          </a:r>
          <a:r>
            <a:rPr lang="sv-SE" sz="1400" b="1" baseline="0"/>
            <a:t>  skall bifogas årsräkningen / sluträkningen.</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219075</xdr:colOff>
      <xdr:row>7</xdr:row>
      <xdr:rowOff>9524</xdr:rowOff>
    </xdr:from>
    <xdr:ext cx="2886075" cy="1297919"/>
    <xdr:sp macro="" textlink="">
      <xdr:nvSpPr>
        <xdr:cNvPr id="2" name="textruta 1">
          <a:extLst>
            <a:ext uri="{FF2B5EF4-FFF2-40B4-BE49-F238E27FC236}">
              <a16:creationId xmlns:a16="http://schemas.microsoft.com/office/drawing/2014/main" id="{EC1F0A45-8B30-44F1-8DB7-146983337735}"/>
            </a:ext>
          </a:extLst>
        </xdr:cNvPr>
        <xdr:cNvSpPr txBox="1"/>
      </xdr:nvSpPr>
      <xdr:spPr>
        <a:xfrm>
          <a:off x="1152525" y="2305049"/>
          <a:ext cx="2886075" cy="129791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a:t>1.</a:t>
          </a:r>
        </a:p>
        <a:p>
          <a:r>
            <a:rPr lang="sv-SE" sz="1100"/>
            <a:t>Så</a:t>
          </a:r>
          <a:r>
            <a:rPr lang="sv-SE" sz="1100" baseline="0"/>
            <a:t> här fyller du i en utdelning på Aktier.</a:t>
          </a:r>
        </a:p>
        <a:p>
          <a:r>
            <a:rPr lang="sv-SE" sz="1100" baseline="0"/>
            <a:t>Vi säger att utdelningen är på 100 kronor och preliminär skatt är 30 kronor</a:t>
          </a:r>
        </a:p>
        <a:p>
          <a:r>
            <a:rPr lang="sv-SE" sz="1100" baseline="0"/>
            <a:t>Utdelning i april. 100 kr i cell  D6</a:t>
          </a:r>
        </a:p>
        <a:p>
          <a:r>
            <a:rPr lang="sv-SE" sz="1100" baseline="0"/>
            <a:t>, preliminär skatt i cell J6, 70 kronor i cell U6 och slutligen 70 kronor i cell K20</a:t>
          </a:r>
        </a:p>
      </xdr:txBody>
    </xdr:sp>
    <xdr:clientData/>
  </xdr:oneCellAnchor>
  <xdr:oneCellAnchor>
    <xdr:from>
      <xdr:col>5</xdr:col>
      <xdr:colOff>23814</xdr:colOff>
      <xdr:row>6</xdr:row>
      <xdr:rowOff>182562</xdr:rowOff>
    </xdr:from>
    <xdr:ext cx="3040062" cy="1297919"/>
    <xdr:sp macro="" textlink="">
      <xdr:nvSpPr>
        <xdr:cNvPr id="3" name="textruta 2">
          <a:extLst>
            <a:ext uri="{FF2B5EF4-FFF2-40B4-BE49-F238E27FC236}">
              <a16:creationId xmlns:a16="http://schemas.microsoft.com/office/drawing/2014/main" id="{75E7D73C-D011-40B7-A722-99AA30AA9887}"/>
            </a:ext>
          </a:extLst>
        </xdr:cNvPr>
        <xdr:cNvSpPr txBox="1"/>
      </xdr:nvSpPr>
      <xdr:spPr>
        <a:xfrm>
          <a:off x="4706939" y="2286000"/>
          <a:ext cx="3040062" cy="1297919"/>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100"/>
            <a:t>2.</a:t>
          </a:r>
          <a:r>
            <a:rPr lang="sv-SE" sz="1100" baseline="0"/>
            <a:t> Så här kan du göra om du betalar från ett överförmyndarspärrat konto.</a:t>
          </a:r>
        </a:p>
        <a:p>
          <a:r>
            <a:rPr lang="sv-SE" sz="1100" baseline="0"/>
            <a:t>Du köper möbler för 32 000 kronor och pengarna betalas från  konto med ÖF-spärr.  Betalning sker i november. </a:t>
          </a:r>
        </a:p>
        <a:p>
          <a:r>
            <a:rPr lang="sv-SE" sz="1100" baseline="0"/>
            <a:t>32 000 i cell S14 och samma belopp i cell T14 och L20</a:t>
          </a:r>
          <a:endParaRPr lang="sv-SE" sz="1100"/>
        </a:p>
      </xdr:txBody>
    </xdr:sp>
    <xdr:clientData/>
  </xdr:oneCellAnchor>
  <xdr:twoCellAnchor>
    <xdr:from>
      <xdr:col>8</xdr:col>
      <xdr:colOff>722314</xdr:colOff>
      <xdr:row>7</xdr:row>
      <xdr:rowOff>0</xdr:rowOff>
    </xdr:from>
    <xdr:to>
      <xdr:col>11</xdr:col>
      <xdr:colOff>833439</xdr:colOff>
      <xdr:row>13</xdr:row>
      <xdr:rowOff>79375</xdr:rowOff>
    </xdr:to>
    <xdr:sp macro="" textlink="">
      <xdr:nvSpPr>
        <xdr:cNvPr id="4" name="textruta 3">
          <a:extLst>
            <a:ext uri="{FF2B5EF4-FFF2-40B4-BE49-F238E27FC236}">
              <a16:creationId xmlns:a16="http://schemas.microsoft.com/office/drawing/2014/main" id="{7A33C327-EB67-4DEA-A436-82F9F0C21117}"/>
            </a:ext>
          </a:extLst>
        </xdr:cNvPr>
        <xdr:cNvSpPr txBox="1"/>
      </xdr:nvSpPr>
      <xdr:spPr>
        <a:xfrm>
          <a:off x="8215314" y="1865313"/>
          <a:ext cx="2921000" cy="1222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3. Så här gör du</a:t>
          </a:r>
          <a:r>
            <a:rPr lang="sv-SE" sz="1100" baseline="0"/>
            <a:t> om du sparar pengar till din huvudman på ett </a:t>
          </a:r>
          <a:r>
            <a:rPr lang="sv-SE" sz="1100" b="1" baseline="0"/>
            <a:t>BANKKONTO.</a:t>
          </a:r>
        </a:p>
        <a:p>
          <a:r>
            <a:rPr lang="sv-SE" sz="1100" b="0" baseline="0"/>
            <a:t>Du sparar 100 kronor varje månad. Vi börjar med januari. 100 kronor i cell U4 och i cell K20.</a:t>
          </a:r>
        </a:p>
        <a:p>
          <a:r>
            <a:rPr lang="sv-SE" sz="1100" b="0" baseline="0"/>
            <a:t>Om du sparar i fonder förs beloppet in under raden O (köp av aktier eller fonder).</a:t>
          </a:r>
          <a:endParaRPr lang="sv-SE" sz="1100" b="0"/>
        </a:p>
      </xdr:txBody>
    </xdr:sp>
    <xdr:clientData/>
  </xdr:twoCellAnchor>
  <xdr:twoCellAnchor>
    <xdr:from>
      <xdr:col>12</xdr:col>
      <xdr:colOff>674688</xdr:colOff>
      <xdr:row>7</xdr:row>
      <xdr:rowOff>7937</xdr:rowOff>
    </xdr:from>
    <xdr:to>
      <xdr:col>15</xdr:col>
      <xdr:colOff>833438</xdr:colOff>
      <xdr:row>13</xdr:row>
      <xdr:rowOff>79375</xdr:rowOff>
    </xdr:to>
    <xdr:sp macro="" textlink="">
      <xdr:nvSpPr>
        <xdr:cNvPr id="5" name="textruta 4">
          <a:extLst>
            <a:ext uri="{FF2B5EF4-FFF2-40B4-BE49-F238E27FC236}">
              <a16:creationId xmlns:a16="http://schemas.microsoft.com/office/drawing/2014/main" id="{60CD472A-D7B7-4B03-946B-8888A41BE2A6}"/>
            </a:ext>
          </a:extLst>
        </xdr:cNvPr>
        <xdr:cNvSpPr txBox="1"/>
      </xdr:nvSpPr>
      <xdr:spPr>
        <a:xfrm>
          <a:off x="11914188" y="1873250"/>
          <a:ext cx="2968625" cy="1214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4. Om huvudmannen tar ut pengar från ett överförmyndarspärrat konto (gäller endast godmanskap)  för du in beloppet i ex. cell M20. Du skall tala med HM och berätta</a:t>
          </a:r>
          <a:r>
            <a:rPr lang="sv-SE" sz="1100" baseline="0"/>
            <a:t> att det inte är OK. Fungerar inte det, </a:t>
          </a:r>
          <a:r>
            <a:rPr lang="sv-SE" sz="1100" b="1" baseline="0"/>
            <a:t>skall</a:t>
          </a:r>
          <a:r>
            <a:rPr lang="sv-SE" sz="1100" baseline="0"/>
            <a:t> du göra en skriftlig anmälan till överförmyndaren!!</a:t>
          </a:r>
          <a:endParaRPr lang="sv-S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kument\Excel\Kunder\Mall\2018%20&#197;rsedovisning%20i%20Excelb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ktionblad"/>
      <sheetName val="2. Redovisningsblad"/>
      <sheetName val="3. Årsredovisning"/>
      <sheetName val="4. Övriga inkomster"/>
      <sheetName val="5. Övriga utgifter"/>
      <sheetName val="6. Nästa års ingående balans"/>
      <sheetName val="7. Reseräkning"/>
      <sheetName val="8. Dagbok"/>
      <sheetName val="9. Ersättnning för utlägg"/>
      <sheetName val="10. Adressregister"/>
      <sheetName val="11. Budget"/>
      <sheetName val="Data"/>
    </sheetNames>
    <sheetDataSet>
      <sheetData sheetId="0"/>
      <sheetData sheetId="1"/>
      <sheetData sheetId="2">
        <row r="7">
          <cell r="E7" t="str">
            <v xml:space="preserve"> </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e.larsson.perstorp@outlook.com"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tabSelected="1" zoomScaleNormal="100" workbookViewId="0">
      <selection activeCell="D30" sqref="D30"/>
    </sheetView>
  </sheetViews>
  <sheetFormatPr defaultRowHeight="14.5"/>
  <cols>
    <col min="1" max="1" width="30.26953125" customWidth="1"/>
    <col min="2" max="2" width="30.1796875" customWidth="1"/>
    <col min="3" max="3" width="38.81640625" customWidth="1"/>
    <col min="4" max="4" width="29.453125" customWidth="1"/>
    <col min="5" max="5" width="9.1796875" customWidth="1"/>
  </cols>
  <sheetData>
    <row r="1" spans="1:4" ht="45.75" customHeight="1">
      <c r="A1" s="380" t="s">
        <v>217</v>
      </c>
      <c r="B1" s="381"/>
      <c r="C1" s="381"/>
      <c r="D1" s="381"/>
    </row>
    <row r="2" spans="1:4">
      <c r="A2" s="382" t="s">
        <v>0</v>
      </c>
      <c r="B2" s="383"/>
      <c r="C2" s="181" t="s">
        <v>165</v>
      </c>
      <c r="D2" s="181" t="s">
        <v>1</v>
      </c>
    </row>
    <row r="3" spans="1:4">
      <c r="A3" s="384" t="s">
        <v>161</v>
      </c>
      <c r="B3" s="385"/>
      <c r="C3" s="172" t="s">
        <v>149</v>
      </c>
      <c r="D3" s="173" t="s">
        <v>152</v>
      </c>
    </row>
    <row r="4" spans="1:4">
      <c r="A4" s="386" t="s">
        <v>167</v>
      </c>
      <c r="B4" s="387"/>
      <c r="C4" s="1"/>
      <c r="D4" s="1"/>
    </row>
    <row r="5" spans="1:4">
      <c r="A5" s="180" t="s">
        <v>2</v>
      </c>
      <c r="B5" s="180" t="s">
        <v>3</v>
      </c>
      <c r="C5" s="180" t="s">
        <v>4</v>
      </c>
      <c r="D5" s="180" t="s">
        <v>7</v>
      </c>
    </row>
    <row r="6" spans="1:4">
      <c r="A6" s="169" t="s">
        <v>5</v>
      </c>
      <c r="B6" s="170" t="s">
        <v>84</v>
      </c>
      <c r="C6" s="170" t="s">
        <v>85</v>
      </c>
      <c r="D6" s="171" t="s">
        <v>8</v>
      </c>
    </row>
    <row r="7" spans="1:4">
      <c r="A7" s="372" t="s">
        <v>9</v>
      </c>
      <c r="B7" s="373"/>
      <c r="C7" s="373"/>
      <c r="D7" s="1"/>
    </row>
    <row r="8" spans="1:4">
      <c r="A8" s="179" t="s">
        <v>10</v>
      </c>
      <c r="B8" s="179" t="s">
        <v>11</v>
      </c>
      <c r="C8" s="179" t="s">
        <v>168</v>
      </c>
      <c r="D8" s="1"/>
    </row>
    <row r="9" spans="1:4">
      <c r="A9" s="171"/>
      <c r="B9" s="171"/>
      <c r="C9" s="174" t="s">
        <v>6</v>
      </c>
      <c r="D9" s="1"/>
    </row>
    <row r="10" spans="1:4">
      <c r="A10" s="179" t="s">
        <v>13</v>
      </c>
      <c r="B10" s="179" t="s">
        <v>169</v>
      </c>
      <c r="C10" s="179" t="s">
        <v>173</v>
      </c>
      <c r="D10" s="1"/>
    </row>
    <row r="11" spans="1:4">
      <c r="A11" s="171" t="s">
        <v>6</v>
      </c>
      <c r="B11" s="175" t="s">
        <v>6</v>
      </c>
      <c r="C11" s="171" t="s">
        <v>6</v>
      </c>
      <c r="D11" s="1"/>
    </row>
    <row r="12" spans="1:4">
      <c r="A12" s="179" t="s">
        <v>15</v>
      </c>
      <c r="B12" s="179" t="s">
        <v>169</v>
      </c>
      <c r="C12" s="179" t="s">
        <v>173</v>
      </c>
      <c r="D12" s="1"/>
    </row>
    <row r="13" spans="1:4">
      <c r="A13" s="171" t="s">
        <v>6</v>
      </c>
      <c r="B13" s="175" t="s">
        <v>6</v>
      </c>
      <c r="C13" s="171" t="s">
        <v>6</v>
      </c>
      <c r="D13" s="1"/>
    </row>
    <row r="14" spans="1:4">
      <c r="A14" s="179" t="s">
        <v>171</v>
      </c>
      <c r="B14" s="179" t="s">
        <v>16</v>
      </c>
      <c r="C14" s="1"/>
      <c r="D14" s="1"/>
    </row>
    <row r="15" spans="1:4">
      <c r="A15" s="176" t="s">
        <v>6</v>
      </c>
      <c r="B15" s="177" t="s">
        <v>6</v>
      </c>
      <c r="C15" s="1"/>
      <c r="D15" s="1"/>
    </row>
    <row r="16" spans="1:4">
      <c r="A16" s="1"/>
      <c r="B16" s="1"/>
      <c r="C16" s="1"/>
      <c r="D16" s="1"/>
    </row>
    <row r="17" spans="1:4">
      <c r="A17" s="374" t="s">
        <v>17</v>
      </c>
      <c r="B17" s="375"/>
      <c r="C17" s="375"/>
      <c r="D17" s="1"/>
    </row>
    <row r="18" spans="1:4">
      <c r="A18" s="179" t="s">
        <v>10</v>
      </c>
      <c r="B18" s="179" t="s">
        <v>11</v>
      </c>
      <c r="C18" s="179" t="s">
        <v>170</v>
      </c>
      <c r="D18" s="1"/>
    </row>
    <row r="19" spans="1:4">
      <c r="A19" s="171" t="s">
        <v>6</v>
      </c>
      <c r="B19" s="171" t="s">
        <v>6</v>
      </c>
      <c r="C19" s="174" t="s">
        <v>6</v>
      </c>
      <c r="D19" s="1"/>
    </row>
    <row r="20" spans="1:4">
      <c r="A20" s="179" t="s">
        <v>13</v>
      </c>
      <c r="B20" s="179" t="s">
        <v>169</v>
      </c>
      <c r="C20" s="179" t="s">
        <v>173</v>
      </c>
      <c r="D20" s="1"/>
    </row>
    <row r="21" spans="1:4">
      <c r="A21" s="171" t="s">
        <v>6</v>
      </c>
      <c r="B21" s="175" t="s">
        <v>6</v>
      </c>
      <c r="C21" s="178" t="s">
        <v>6</v>
      </c>
      <c r="D21" s="1"/>
    </row>
    <row r="22" spans="1:4">
      <c r="A22" s="179" t="s">
        <v>171</v>
      </c>
      <c r="B22" s="179" t="s">
        <v>172</v>
      </c>
      <c r="C22" s="179" t="s">
        <v>16</v>
      </c>
      <c r="D22" s="1"/>
    </row>
    <row r="23" spans="1:4">
      <c r="A23" s="176" t="s">
        <v>6</v>
      </c>
      <c r="B23" s="176" t="s">
        <v>6</v>
      </c>
      <c r="C23" s="171" t="s">
        <v>6</v>
      </c>
      <c r="D23" s="1"/>
    </row>
    <row r="24" spans="1:4">
      <c r="A24" s="1"/>
      <c r="B24" s="1"/>
      <c r="C24" s="1"/>
      <c r="D24" s="1"/>
    </row>
    <row r="25" spans="1:4">
      <c r="A25" s="179" t="s">
        <v>20</v>
      </c>
      <c r="B25" s="179" t="s">
        <v>20</v>
      </c>
      <c r="C25" s="179" t="s">
        <v>18</v>
      </c>
      <c r="D25" s="179" t="s">
        <v>19</v>
      </c>
    </row>
    <row r="26" spans="1:4">
      <c r="A26" s="170" t="s">
        <v>6</v>
      </c>
      <c r="B26" s="170" t="s">
        <v>6</v>
      </c>
      <c r="C26" s="170" t="s">
        <v>6</v>
      </c>
      <c r="D26" s="170" t="s">
        <v>6</v>
      </c>
    </row>
    <row r="27" spans="1:4">
      <c r="A27" s="1"/>
      <c r="B27" s="1"/>
      <c r="C27" s="1"/>
      <c r="D27" s="1"/>
    </row>
    <row r="28" spans="1:4">
      <c r="A28" s="1"/>
      <c r="B28" s="1"/>
      <c r="C28" s="1"/>
      <c r="D28" s="1"/>
    </row>
    <row r="29" spans="1:4">
      <c r="A29" s="377" t="s">
        <v>211</v>
      </c>
      <c r="B29" s="378"/>
      <c r="C29" s="379"/>
      <c r="D29" s="179" t="s">
        <v>21</v>
      </c>
    </row>
    <row r="30" spans="1:4">
      <c r="A30" s="376" t="s">
        <v>22</v>
      </c>
      <c r="B30" s="376"/>
      <c r="C30" s="376"/>
      <c r="D30" s="3">
        <v>1</v>
      </c>
    </row>
    <row r="31" spans="1:4">
      <c r="A31" s="1"/>
      <c r="B31" s="1"/>
      <c r="C31" s="1"/>
      <c r="D31" s="1"/>
    </row>
    <row r="32" spans="1:4">
      <c r="A32" s="2"/>
      <c r="B32" s="2"/>
      <c r="C32" s="2"/>
      <c r="D32" s="2"/>
    </row>
    <row r="33" spans="1:4">
      <c r="A33" s="2"/>
      <c r="B33" s="2"/>
      <c r="C33" s="2"/>
      <c r="D33" s="2"/>
    </row>
    <row r="34" spans="1:4">
      <c r="A34" s="2"/>
      <c r="B34" s="2"/>
      <c r="C34" s="2"/>
      <c r="D34" s="2"/>
    </row>
    <row r="35" spans="1:4">
      <c r="A35" s="2"/>
      <c r="B35" s="2"/>
      <c r="C35" s="2"/>
      <c r="D35" s="2"/>
    </row>
    <row r="36" spans="1:4">
      <c r="A36" s="2"/>
      <c r="B36" s="2"/>
      <c r="C36" s="2"/>
      <c r="D36" s="2"/>
    </row>
    <row r="37" spans="1:4">
      <c r="A37" s="2"/>
      <c r="B37" s="2"/>
      <c r="C37" s="2"/>
      <c r="D37" s="2"/>
    </row>
    <row r="38" spans="1:4">
      <c r="A38" s="2"/>
      <c r="B38" s="2"/>
      <c r="C38" s="2"/>
      <c r="D38" s="2"/>
    </row>
    <row r="39" spans="1:4">
      <c r="A39" s="2"/>
      <c r="B39" s="2"/>
      <c r="C39" s="2"/>
      <c r="D39" s="2"/>
    </row>
    <row r="40" spans="1:4">
      <c r="A40" s="2"/>
      <c r="B40" s="2"/>
      <c r="C40" s="2"/>
      <c r="D40" s="2"/>
    </row>
    <row r="41" spans="1:4">
      <c r="A41" s="2"/>
      <c r="B41" s="2"/>
      <c r="C41" s="2"/>
      <c r="D41" s="2"/>
    </row>
    <row r="51" spans="1:4">
      <c r="A51" t="s">
        <v>13</v>
      </c>
      <c r="B51" t="s">
        <v>145</v>
      </c>
      <c r="C51" t="s">
        <v>146</v>
      </c>
      <c r="D51" t="s">
        <v>147</v>
      </c>
    </row>
    <row r="52" spans="1:4">
      <c r="A52" t="s">
        <v>148</v>
      </c>
      <c r="B52" t="s">
        <v>154</v>
      </c>
      <c r="C52" t="s">
        <v>5</v>
      </c>
      <c r="D52" t="s">
        <v>8</v>
      </c>
    </row>
    <row r="53" spans="1:4">
      <c r="A53" t="s">
        <v>149</v>
      </c>
      <c r="B53" t="s">
        <v>152</v>
      </c>
      <c r="C53" t="s">
        <v>157</v>
      </c>
      <c r="D53" t="s">
        <v>158</v>
      </c>
    </row>
    <row r="54" spans="1:4">
      <c r="A54" t="s">
        <v>65</v>
      </c>
      <c r="B54" t="s">
        <v>153</v>
      </c>
      <c r="D54" t="s">
        <v>159</v>
      </c>
    </row>
    <row r="55" spans="1:4">
      <c r="A55" t="s">
        <v>150</v>
      </c>
      <c r="B55" t="s">
        <v>155</v>
      </c>
      <c r="D55" t="s">
        <v>160</v>
      </c>
    </row>
    <row r="56" spans="1:4">
      <c r="A56" t="s">
        <v>151</v>
      </c>
      <c r="B56" t="s">
        <v>156</v>
      </c>
      <c r="D56" t="s">
        <v>183</v>
      </c>
    </row>
    <row r="57" spans="1:4">
      <c r="A57" t="s">
        <v>185</v>
      </c>
      <c r="B57" t="s">
        <v>186</v>
      </c>
    </row>
    <row r="58" spans="1:4">
      <c r="A58" t="s">
        <v>193</v>
      </c>
      <c r="B58" t="s">
        <v>194</v>
      </c>
    </row>
    <row r="59" spans="1:4">
      <c r="A59" t="s">
        <v>195</v>
      </c>
      <c r="B59" t="s">
        <v>196</v>
      </c>
    </row>
    <row r="60" spans="1:4">
      <c r="A60" t="s">
        <v>215</v>
      </c>
      <c r="B60" t="s">
        <v>216</v>
      </c>
    </row>
  </sheetData>
  <sheetProtection sheet="1" objects="1" scenarios="1"/>
  <customSheetViews>
    <customSheetView guid="{68560EC1-444A-433C-902D-992DE999EB0C}" scale="120" showPageBreaks="1" view="pageLayout" topLeftCell="A35">
      <selection activeCell="D49" sqref="D49"/>
      <pageMargins left="0.7" right="0.7" top="0.75" bottom="0.75" header="0.3" footer="0.3"/>
      <pageSetup paperSize="9" orientation="portrait" r:id="rId1"/>
    </customSheetView>
  </customSheetViews>
  <mergeCells count="8">
    <mergeCell ref="A7:C7"/>
    <mergeCell ref="A17:C17"/>
    <mergeCell ref="A30:C30"/>
    <mergeCell ref="A29:C29"/>
    <mergeCell ref="A1:D1"/>
    <mergeCell ref="A2:B2"/>
    <mergeCell ref="A3:B3"/>
    <mergeCell ref="A4:B4"/>
  </mergeCells>
  <dataValidations count="4">
    <dataValidation type="list" showInputMessage="1" showErrorMessage="1" sqref="C3">
      <formula1>$A$52:$A$60</formula1>
    </dataValidation>
    <dataValidation type="list" showInputMessage="1" showErrorMessage="1" sqref="D3">
      <formula1>$B$52:$B$60</formula1>
    </dataValidation>
    <dataValidation type="list" allowBlank="1" showInputMessage="1" showErrorMessage="1" sqref="A6">
      <formula1>$C$52:$C$53</formula1>
    </dataValidation>
    <dataValidation type="list" allowBlank="1" showInputMessage="1" showErrorMessage="1" sqref="D6">
      <formula1>$D$52:$D$56</formula1>
    </dataValidation>
  </dataValidations>
  <hyperlinks>
    <hyperlink ref="B15" r:id="rId2" display="r.e.larsson.perstorp@outlook.com"/>
  </hyperlinks>
  <pageMargins left="0.7" right="0.7" top="0.75" bottom="0.75" header="0.3" footer="0.3"/>
  <pageSetup paperSize="9"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zoomScaleNormal="100" workbookViewId="0">
      <selection activeCell="A6" sqref="A6"/>
    </sheetView>
  </sheetViews>
  <sheetFormatPr defaultRowHeight="14.5"/>
  <cols>
    <col min="1" max="22" width="14" customWidth="1"/>
  </cols>
  <sheetData>
    <row r="1" spans="1:22" ht="16" thickBot="1">
      <c r="A1" s="4"/>
      <c r="B1" s="429" t="s">
        <v>220</v>
      </c>
      <c r="C1" s="389"/>
      <c r="D1" s="430"/>
      <c r="E1" s="429" t="s">
        <v>222</v>
      </c>
      <c r="F1" s="389"/>
      <c r="G1" s="389"/>
      <c r="H1" s="430"/>
      <c r="I1" s="431" t="s">
        <v>221</v>
      </c>
      <c r="J1" s="430"/>
      <c r="K1" s="388" t="s">
        <v>24</v>
      </c>
      <c r="L1" s="389"/>
      <c r="M1" s="389"/>
      <c r="N1" s="389"/>
      <c r="O1" s="389"/>
      <c r="P1" s="389"/>
      <c r="Q1" s="389"/>
      <c r="R1" s="389"/>
      <c r="S1" s="389"/>
      <c r="T1" s="631" t="s">
        <v>25</v>
      </c>
      <c r="U1" s="632"/>
      <c r="V1" s="53"/>
    </row>
    <row r="2" spans="1:22" ht="42">
      <c r="A2" s="6" t="s">
        <v>26</v>
      </c>
      <c r="B2" s="166" t="str">
        <f>Redovisningsblad!B5</f>
        <v>Beskattningsbar inkomst som löner pension, sjukers. aktivitetsstöd  m.m.</v>
      </c>
      <c r="C2" s="166" t="str">
        <f>Redovisningsblad!C5</f>
        <v>Ränta bankkonto</v>
      </c>
      <c r="D2" s="166" t="str">
        <f>Redovisningsblad!D5</f>
        <v>Utdelning aktier som blivit utbetalda (ej återinvestering)</v>
      </c>
      <c r="E2" s="166" t="str">
        <f>Redovisningsblad!E5</f>
        <v xml:space="preserve">Bostadstillägg, bostadsbidrag </v>
      </c>
      <c r="F2" s="166" t="str">
        <f>Redovisningsblad!F5</f>
        <v xml:space="preserve"> Bidrag som merkostnadsers. handikapers. HAB ersätt., barnb. m.m</v>
      </c>
      <c r="G2" s="166" t="str">
        <f>Redovisningsblad!G5</f>
        <v>Uttag från fond, försäkring eller försäljning aktier</v>
      </c>
      <c r="H2" s="166" t="str">
        <f>Redovisningsblad!H5</f>
        <v>Övrig bankinsättning          Skall specificeras</v>
      </c>
      <c r="I2" s="166" t="str">
        <f>Redovisningsblad!I5</f>
        <v>Preliminär skatt beskattningsbar ink. m.m. under ruta B</v>
      </c>
      <c r="J2" s="166" t="str">
        <f>Redovisningsblad!J5</f>
        <v>Preliminär skatt ränta och utdelning  ruta C + D</v>
      </c>
      <c r="K2" s="166" t="str">
        <f>Redovisningsblad!K5</f>
        <v>Boendekostnad, hemhjälp, mat, el, reparationer, m.m.</v>
      </c>
      <c r="L2" s="166" t="str">
        <f>Redovisningsblad!L5</f>
        <v>Hemförsäkring</v>
      </c>
      <c r="M2" s="166" t="str">
        <f>Redovisningsblad!M5</f>
        <v>Tidning, abonnemang tv, telefon, internet</v>
      </c>
      <c r="N2" s="166" t="str">
        <f>Redovisningsblad!N5</f>
        <v>All sjukvård,  läkemedel, sjukresor, färdtjänst, fotvård, massage</v>
      </c>
      <c r="O2" s="166" t="str">
        <f>Redovisningsblad!O5</f>
        <v>Köp av aktier eller fonder</v>
      </c>
      <c r="P2" s="166" t="str">
        <f>Redovisningsblad!P5</f>
        <v>Amortering, skuldräntor, andra skulder &amp; avgifter, utmät. KFM</v>
      </c>
      <c r="Q2" s="166" t="str">
        <f>Redovisningsblad!Q5</f>
        <v>Medel för eget bruk  Pengar som huvudmannen disponerar</v>
      </c>
      <c r="R2" s="166" t="str">
        <f>Redovisningsblad!R5</f>
        <v>Arvode ställföreträdare inkl. soc. avg. och utlägg</v>
      </c>
      <c r="S2" s="166" t="str">
        <f>Redovisningsblad!S5</f>
        <v>Övriga utgifter, kvarskatt, m.m.         Skall specificeras</v>
      </c>
      <c r="T2" s="167" t="s">
        <v>177</v>
      </c>
      <c r="U2" s="168" t="s">
        <v>178</v>
      </c>
      <c r="V2" s="7" t="s">
        <v>31</v>
      </c>
    </row>
    <row r="3" spans="1:22">
      <c r="A3" s="9" t="s">
        <v>32</v>
      </c>
      <c r="B3" s="401" t="s">
        <v>180</v>
      </c>
      <c r="C3" s="401"/>
      <c r="D3" s="401"/>
      <c r="E3" s="401"/>
      <c r="F3" s="402"/>
      <c r="G3" s="238"/>
      <c r="H3" s="10"/>
      <c r="I3" s="10"/>
      <c r="J3" s="10"/>
      <c r="K3" s="10"/>
      <c r="L3" s="10"/>
      <c r="M3" s="10"/>
      <c r="N3" s="10"/>
      <c r="O3" s="10"/>
      <c r="P3" s="10"/>
      <c r="Q3" s="10"/>
      <c r="R3" s="10"/>
      <c r="S3" s="10"/>
      <c r="T3" s="10"/>
      <c r="U3" s="10"/>
      <c r="V3" s="225"/>
    </row>
    <row r="4" spans="1:22">
      <c r="A4" s="236" t="s">
        <v>33</v>
      </c>
      <c r="B4" s="226"/>
      <c r="C4" s="226"/>
      <c r="D4" s="226"/>
      <c r="E4" s="226"/>
      <c r="F4" s="226"/>
      <c r="G4" s="226"/>
      <c r="H4" s="226"/>
      <c r="I4" s="158"/>
      <c r="J4" s="158"/>
      <c r="K4" s="158"/>
      <c r="L4" s="158"/>
      <c r="M4" s="158"/>
      <c r="N4" s="158"/>
      <c r="O4" s="158"/>
      <c r="P4" s="158"/>
      <c r="Q4" s="158"/>
      <c r="R4" s="158"/>
      <c r="S4" s="158"/>
      <c r="T4" s="228"/>
      <c r="U4" s="227">
        <v>100</v>
      </c>
      <c r="V4" s="234"/>
    </row>
    <row r="5" spans="1:22">
      <c r="A5" s="236" t="s">
        <v>34</v>
      </c>
      <c r="B5" s="157"/>
      <c r="C5" s="157"/>
      <c r="D5" s="157"/>
      <c r="E5" s="157"/>
      <c r="F5" s="157"/>
      <c r="G5" s="157"/>
      <c r="H5" s="157"/>
      <c r="I5" s="157"/>
      <c r="J5" s="157"/>
      <c r="K5" s="157"/>
      <c r="L5" s="157"/>
      <c r="M5" s="157"/>
      <c r="N5" s="157"/>
      <c r="O5" s="157"/>
      <c r="P5" s="157"/>
      <c r="Q5" s="157"/>
      <c r="R5" s="157"/>
      <c r="S5" s="157"/>
      <c r="T5" s="228"/>
      <c r="U5" s="227"/>
      <c r="V5" s="234"/>
    </row>
    <row r="6" spans="1:22">
      <c r="A6" s="236" t="s">
        <v>35</v>
      </c>
      <c r="B6" s="226"/>
      <c r="C6" s="226"/>
      <c r="D6" s="226">
        <v>100</v>
      </c>
      <c r="E6" s="226"/>
      <c r="F6" s="226"/>
      <c r="G6" s="226"/>
      <c r="H6" s="226"/>
      <c r="I6" s="158"/>
      <c r="J6" s="158">
        <v>30</v>
      </c>
      <c r="K6" s="158"/>
      <c r="L6" s="158"/>
      <c r="M6" s="158"/>
      <c r="N6" s="158"/>
      <c r="O6" s="158"/>
      <c r="P6" s="240"/>
      <c r="Q6" s="158"/>
      <c r="R6" s="158"/>
      <c r="S6" s="158"/>
      <c r="T6" s="228"/>
      <c r="U6" s="227">
        <v>70</v>
      </c>
      <c r="V6" s="234"/>
    </row>
    <row r="7" spans="1:22">
      <c r="A7" s="236" t="s">
        <v>36</v>
      </c>
      <c r="B7" s="157"/>
      <c r="C7" s="157"/>
      <c r="D7" s="157"/>
      <c r="E7" s="157"/>
      <c r="F7" s="157"/>
      <c r="G7" s="157"/>
      <c r="H7" s="157"/>
      <c r="I7" s="157"/>
      <c r="J7" s="157"/>
      <c r="K7" s="157"/>
      <c r="L7" s="157"/>
      <c r="M7" s="157"/>
      <c r="N7" s="157"/>
      <c r="O7" s="157"/>
      <c r="P7" s="157"/>
      <c r="Q7" s="157"/>
      <c r="R7" s="157"/>
      <c r="S7" s="157"/>
      <c r="T7" s="228"/>
      <c r="U7" s="227"/>
      <c r="V7" s="234"/>
    </row>
    <row r="8" spans="1:22">
      <c r="A8" s="236" t="s">
        <v>37</v>
      </c>
      <c r="B8" s="226"/>
      <c r="C8" s="226"/>
      <c r="D8" s="226"/>
      <c r="E8" s="226"/>
      <c r="F8" s="226"/>
      <c r="G8" s="226"/>
      <c r="H8" s="226"/>
      <c r="I8" s="158"/>
      <c r="J8" s="158"/>
      <c r="K8" s="158"/>
      <c r="L8" s="158"/>
      <c r="M8" s="158"/>
      <c r="N8" s="158"/>
      <c r="O8" s="158"/>
      <c r="P8" s="158"/>
      <c r="Q8" s="158"/>
      <c r="R8" s="158"/>
      <c r="S8" s="158"/>
      <c r="T8" s="228"/>
      <c r="U8" s="227"/>
      <c r="V8" s="234"/>
    </row>
    <row r="9" spans="1:22">
      <c r="A9" s="236" t="s">
        <v>38</v>
      </c>
      <c r="B9" s="157"/>
      <c r="C9" s="157"/>
      <c r="D9" s="157"/>
      <c r="E9" s="157"/>
      <c r="F9" s="157"/>
      <c r="G9" s="157"/>
      <c r="H9" s="157"/>
      <c r="I9" s="157"/>
      <c r="J9" s="157"/>
      <c r="K9" s="157"/>
      <c r="L9" s="157"/>
      <c r="M9" s="157"/>
      <c r="N9" s="157"/>
      <c r="O9" s="157"/>
      <c r="P9" s="157"/>
      <c r="Q9" s="157"/>
      <c r="R9" s="157"/>
      <c r="S9" s="157"/>
      <c r="T9" s="228"/>
      <c r="U9" s="227"/>
      <c r="V9" s="234"/>
    </row>
    <row r="10" spans="1:22">
      <c r="A10" s="236" t="s">
        <v>39</v>
      </c>
      <c r="B10" s="226"/>
      <c r="C10" s="226"/>
      <c r="D10" s="226"/>
      <c r="E10" s="226"/>
      <c r="F10" s="226"/>
      <c r="G10" s="226"/>
      <c r="H10" s="226"/>
      <c r="I10" s="158"/>
      <c r="J10" s="158"/>
      <c r="K10" s="158"/>
      <c r="L10" s="158"/>
      <c r="M10" s="158"/>
      <c r="N10" s="158"/>
      <c r="O10" s="158"/>
      <c r="P10" s="158"/>
      <c r="Q10" s="158"/>
      <c r="R10" s="158"/>
      <c r="S10" s="158"/>
      <c r="T10" s="228"/>
      <c r="U10" s="227"/>
      <c r="V10" s="234"/>
    </row>
    <row r="11" spans="1:22">
      <c r="A11" s="236" t="s">
        <v>40</v>
      </c>
      <c r="B11" s="157"/>
      <c r="C11" s="157"/>
      <c r="D11" s="157"/>
      <c r="E11" s="157"/>
      <c r="F11" s="157"/>
      <c r="G11" s="157"/>
      <c r="H11" s="157"/>
      <c r="I11" s="157"/>
      <c r="J11" s="157"/>
      <c r="K11" s="157"/>
      <c r="L11" s="157"/>
      <c r="M11" s="157"/>
      <c r="N11" s="157"/>
      <c r="O11" s="157"/>
      <c r="P11" s="157"/>
      <c r="Q11" s="157"/>
      <c r="R11" s="157"/>
      <c r="S11" s="157"/>
      <c r="T11" s="228"/>
      <c r="U11" s="227" t="s">
        <v>6</v>
      </c>
      <c r="V11" s="234"/>
    </row>
    <row r="12" spans="1:22">
      <c r="A12" s="236" t="s">
        <v>41</v>
      </c>
      <c r="B12" s="226"/>
      <c r="C12" s="226"/>
      <c r="D12" s="226"/>
      <c r="E12" s="226"/>
      <c r="F12" s="226"/>
      <c r="G12" s="226"/>
      <c r="H12" s="226"/>
      <c r="I12" s="158"/>
      <c r="J12" s="158"/>
      <c r="K12" s="158"/>
      <c r="L12" s="158"/>
      <c r="M12" s="158"/>
      <c r="N12" s="158"/>
      <c r="O12" s="158"/>
      <c r="P12" s="158"/>
      <c r="Q12" s="158"/>
      <c r="R12" s="158"/>
      <c r="S12" s="158"/>
      <c r="T12" s="228"/>
      <c r="U12" s="227"/>
      <c r="V12" s="234"/>
    </row>
    <row r="13" spans="1:22">
      <c r="A13" s="236" t="s">
        <v>42</v>
      </c>
      <c r="B13" s="157"/>
      <c r="C13" s="157"/>
      <c r="D13" s="157"/>
      <c r="E13" s="157"/>
      <c r="F13" s="157"/>
      <c r="G13" s="157"/>
      <c r="H13" s="157"/>
      <c r="I13" s="157"/>
      <c r="J13" s="157"/>
      <c r="K13" s="157"/>
      <c r="L13" s="157"/>
      <c r="M13" s="157"/>
      <c r="N13" s="157"/>
      <c r="O13" s="157"/>
      <c r="P13" s="157"/>
      <c r="Q13" s="157"/>
      <c r="R13" s="157"/>
      <c r="S13" s="157"/>
      <c r="T13" s="228"/>
      <c r="U13" s="241"/>
      <c r="V13" s="234"/>
    </row>
    <row r="14" spans="1:22" ht="12.75" customHeight="1">
      <c r="A14" s="236" t="s">
        <v>43</v>
      </c>
      <c r="B14" s="226"/>
      <c r="C14" s="226"/>
      <c r="D14" s="226"/>
      <c r="E14" s="226"/>
      <c r="F14" s="226"/>
      <c r="G14" s="226"/>
      <c r="H14" s="226"/>
      <c r="I14" s="158"/>
      <c r="J14" s="158"/>
      <c r="K14" s="158"/>
      <c r="L14" s="158"/>
      <c r="M14" s="158"/>
      <c r="N14" s="158"/>
      <c r="O14" s="158"/>
      <c r="P14" s="158"/>
      <c r="Q14" s="158"/>
      <c r="R14" s="158"/>
      <c r="S14" s="158">
        <v>32000</v>
      </c>
      <c r="T14" s="228">
        <v>32000</v>
      </c>
      <c r="U14" s="227"/>
      <c r="V14" s="234"/>
    </row>
    <row r="15" spans="1:22">
      <c r="A15" s="236" t="s">
        <v>44</v>
      </c>
      <c r="B15" s="157"/>
      <c r="C15" s="157"/>
      <c r="D15" s="157"/>
      <c r="E15" s="157"/>
      <c r="F15" s="157"/>
      <c r="G15" s="157"/>
      <c r="H15" s="157"/>
      <c r="I15" s="157"/>
      <c r="J15" s="157"/>
      <c r="K15" s="157"/>
      <c r="L15" s="157"/>
      <c r="M15" s="157"/>
      <c r="N15" s="157"/>
      <c r="O15" s="157"/>
      <c r="P15" s="157"/>
      <c r="Q15" s="157"/>
      <c r="R15" s="157"/>
      <c r="S15" s="157" t="s">
        <v>6</v>
      </c>
      <c r="T15" s="228" t="s">
        <v>6</v>
      </c>
      <c r="U15" s="227" t="s">
        <v>6</v>
      </c>
      <c r="V15" s="235"/>
    </row>
    <row r="16" spans="1:22">
      <c r="A16" s="237" t="s">
        <v>45</v>
      </c>
      <c r="B16" s="11">
        <f>SUM(B4:B15)</f>
        <v>0</v>
      </c>
      <c r="C16" s="11">
        <f>SUM(C4:C15)</f>
        <v>0</v>
      </c>
      <c r="D16" s="11">
        <f t="shared" ref="D16:S16" si="0">SUM(D4:D15)</f>
        <v>100</v>
      </c>
      <c r="E16" s="11">
        <f>SUM(E4:E15,I27)</f>
        <v>0</v>
      </c>
      <c r="F16" s="11">
        <f>SUM(F4:F15)</f>
        <v>0</v>
      </c>
      <c r="G16" s="11">
        <f t="shared" si="0"/>
        <v>0</v>
      </c>
      <c r="H16" s="11">
        <f t="shared" si="0"/>
        <v>0</v>
      </c>
      <c r="I16" s="11">
        <f t="shared" si="0"/>
        <v>0</v>
      </c>
      <c r="J16" s="11">
        <f>SUM(J4:J15,J27)</f>
        <v>30</v>
      </c>
      <c r="K16" s="11">
        <f t="shared" si="0"/>
        <v>0</v>
      </c>
      <c r="L16" s="11">
        <f t="shared" si="0"/>
        <v>0</v>
      </c>
      <c r="M16" s="11">
        <f t="shared" si="0"/>
        <v>0</v>
      </c>
      <c r="N16" s="11">
        <f t="shared" si="0"/>
        <v>0</v>
      </c>
      <c r="O16" s="11">
        <f t="shared" si="0"/>
        <v>0</v>
      </c>
      <c r="P16" s="11">
        <f t="shared" si="0"/>
        <v>0</v>
      </c>
      <c r="Q16" s="11">
        <f>SUM(Q4:Q15,M27)</f>
        <v>0</v>
      </c>
      <c r="R16" s="11">
        <f t="shared" si="0"/>
        <v>0</v>
      </c>
      <c r="S16" s="11">
        <f t="shared" si="0"/>
        <v>32000</v>
      </c>
      <c r="T16" s="12"/>
      <c r="U16" s="12"/>
      <c r="V16" s="13"/>
    </row>
    <row r="17" spans="1:22">
      <c r="A17" s="14"/>
      <c r="B17" s="15"/>
      <c r="C17" s="15"/>
      <c r="D17" s="15"/>
      <c r="E17" s="15"/>
      <c r="F17" s="15"/>
      <c r="G17" s="15"/>
      <c r="H17" s="15"/>
      <c r="I17" s="15"/>
      <c r="J17" s="15"/>
      <c r="K17" s="15"/>
      <c r="L17" s="15"/>
      <c r="M17" s="15"/>
      <c r="N17" s="15"/>
      <c r="O17" s="15"/>
      <c r="P17" s="15"/>
      <c r="Q17" s="15"/>
      <c r="R17" s="15"/>
      <c r="S17" s="15"/>
      <c r="T17" s="15"/>
      <c r="U17" s="18"/>
      <c r="V17" s="8"/>
    </row>
    <row r="18" spans="1:22">
      <c r="A18" s="633" t="s">
        <v>179</v>
      </c>
      <c r="B18" s="634"/>
      <c r="C18" s="634"/>
      <c r="D18" s="634"/>
      <c r="E18" s="635"/>
      <c r="F18" s="15"/>
      <c r="G18" s="16"/>
      <c r="H18" s="244" t="s">
        <v>46</v>
      </c>
      <c r="I18" s="233" t="s">
        <v>47</v>
      </c>
      <c r="J18" s="233" t="s">
        <v>48</v>
      </c>
      <c r="K18" s="233" t="s">
        <v>49</v>
      </c>
      <c r="L18" s="233" t="s">
        <v>50</v>
      </c>
      <c r="M18" s="233" t="s">
        <v>51</v>
      </c>
      <c r="N18" s="233" t="s">
        <v>45</v>
      </c>
      <c r="O18" s="15"/>
      <c r="P18" s="412"/>
      <c r="Q18" s="414"/>
      <c r="R18" s="415"/>
      <c r="S18" s="415"/>
      <c r="T18" s="416"/>
      <c r="U18" s="420"/>
      <c r="V18" s="421"/>
    </row>
    <row r="19" spans="1:22">
      <c r="A19" s="636" t="s">
        <v>181</v>
      </c>
      <c r="B19" s="398"/>
      <c r="C19" s="398"/>
      <c r="D19" s="398"/>
      <c r="E19" s="398"/>
      <c r="F19" s="17"/>
      <c r="G19" s="15"/>
      <c r="H19" s="225">
        <v>4000</v>
      </c>
      <c r="I19" s="226"/>
      <c r="J19" s="158"/>
      <c r="K19" s="227">
        <v>70</v>
      </c>
      <c r="L19" s="228" t="s">
        <v>6</v>
      </c>
      <c r="M19" s="158" t="s">
        <v>6</v>
      </c>
      <c r="N19" s="229">
        <f>SUM(H19)+SUM(I19)-SUM(J19)+SUM(K19)-SUM(L19)-SUM(M19)</f>
        <v>4070</v>
      </c>
      <c r="O19" s="15"/>
      <c r="P19" s="413"/>
      <c r="Q19" s="417"/>
      <c r="R19" s="418"/>
      <c r="S19" s="418"/>
      <c r="T19" s="419"/>
      <c r="U19" s="421"/>
      <c r="V19" s="421"/>
    </row>
    <row r="20" spans="1:22" ht="15" customHeight="1">
      <c r="A20" s="636" t="s">
        <v>182</v>
      </c>
      <c r="B20" s="398"/>
      <c r="C20" s="398"/>
      <c r="D20" s="398"/>
      <c r="E20" s="398"/>
      <c r="F20" s="17"/>
      <c r="G20" s="15"/>
      <c r="H20" s="225">
        <v>55000</v>
      </c>
      <c r="I20" s="226"/>
      <c r="J20" s="158"/>
      <c r="K20" s="227">
        <v>100</v>
      </c>
      <c r="L20" s="228">
        <v>32000</v>
      </c>
      <c r="M20" s="158">
        <v>2000</v>
      </c>
      <c r="N20" s="229">
        <f t="shared" ref="N20:N26" si="1">SUM(H20)+SUM(I20)-SUM(J20)+SUM(K20)-SUM(L20)-SUM(M20)</f>
        <v>21100</v>
      </c>
      <c r="O20" s="15"/>
      <c r="P20" s="242"/>
      <c r="Q20" s="637"/>
      <c r="R20" s="638"/>
      <c r="S20" s="638"/>
      <c r="T20" s="639"/>
      <c r="U20" s="243"/>
      <c r="V20" s="8"/>
    </row>
    <row r="21" spans="1:22" ht="14.25" customHeight="1">
      <c r="A21" s="636"/>
      <c r="B21" s="398"/>
      <c r="C21" s="398"/>
      <c r="D21" s="398"/>
      <c r="E21" s="398"/>
      <c r="F21" s="17"/>
      <c r="G21" s="15"/>
      <c r="H21" s="225"/>
      <c r="I21" s="226"/>
      <c r="J21" s="158"/>
      <c r="K21" s="227"/>
      <c r="L21" s="228"/>
      <c r="M21" s="158" t="s">
        <v>6</v>
      </c>
      <c r="N21" s="229">
        <f t="shared" si="1"/>
        <v>0</v>
      </c>
      <c r="O21" s="15"/>
      <c r="P21" s="242"/>
      <c r="Q21" s="640"/>
      <c r="R21" s="641"/>
      <c r="S21" s="641"/>
      <c r="T21" s="642"/>
      <c r="U21" s="25"/>
      <c r="V21" s="8"/>
    </row>
    <row r="22" spans="1:22">
      <c r="A22" s="636"/>
      <c r="B22" s="398"/>
      <c r="C22" s="398"/>
      <c r="D22" s="398"/>
      <c r="E22" s="398"/>
      <c r="F22" s="17"/>
      <c r="G22" s="15"/>
      <c r="H22" s="225"/>
      <c r="I22" s="226"/>
      <c r="J22" s="158"/>
      <c r="K22" s="227"/>
      <c r="L22" s="228"/>
      <c r="M22" s="158" t="s">
        <v>6</v>
      </c>
      <c r="N22" s="229">
        <f t="shared" si="1"/>
        <v>0</v>
      </c>
      <c r="O22" s="15"/>
      <c r="P22" s="15"/>
      <c r="Q22" s="643"/>
      <c r="R22" s="644"/>
      <c r="S22" s="644"/>
      <c r="T22" s="645"/>
      <c r="U22" s="25"/>
      <c r="V22" s="8"/>
    </row>
    <row r="23" spans="1:22" ht="15" thickBot="1">
      <c r="A23" s="646"/>
      <c r="B23" s="647"/>
      <c r="C23" s="647"/>
      <c r="D23" s="647"/>
      <c r="E23" s="647"/>
      <c r="F23" s="17"/>
      <c r="G23" s="15"/>
      <c r="H23" s="225"/>
      <c r="I23" s="226"/>
      <c r="J23" s="158"/>
      <c r="K23" s="227"/>
      <c r="L23" s="228"/>
      <c r="M23" s="158" t="s">
        <v>6</v>
      </c>
      <c r="N23" s="229">
        <f t="shared" si="1"/>
        <v>0</v>
      </c>
      <c r="O23" s="15"/>
      <c r="P23" s="648" t="s">
        <v>52</v>
      </c>
      <c r="Q23" s="649"/>
      <c r="R23" s="18"/>
      <c r="S23" s="18"/>
      <c r="T23" s="18"/>
      <c r="U23" s="15"/>
      <c r="V23" s="8"/>
    </row>
    <row r="24" spans="1:22">
      <c r="A24" s="646"/>
      <c r="B24" s="647"/>
      <c r="C24" s="647"/>
      <c r="D24" s="647"/>
      <c r="E24" s="647"/>
      <c r="F24" s="17"/>
      <c r="G24" s="15"/>
      <c r="H24" s="225"/>
      <c r="I24" s="226"/>
      <c r="J24" s="158"/>
      <c r="K24" s="227"/>
      <c r="L24" s="228"/>
      <c r="M24" s="158" t="s">
        <v>6</v>
      </c>
      <c r="N24" s="229">
        <f t="shared" si="1"/>
        <v>0</v>
      </c>
      <c r="O24" s="164"/>
      <c r="P24" s="432"/>
      <c r="Q24" s="433"/>
      <c r="R24" s="433"/>
      <c r="S24" s="433"/>
      <c r="T24" s="434"/>
      <c r="U24" s="165"/>
      <c r="V24" s="8"/>
    </row>
    <row r="25" spans="1:22">
      <c r="A25" s="636"/>
      <c r="B25" s="398"/>
      <c r="C25" s="398"/>
      <c r="D25" s="398"/>
      <c r="E25" s="398"/>
      <c r="F25" s="17"/>
      <c r="G25" s="15"/>
      <c r="H25" s="225"/>
      <c r="I25" s="226"/>
      <c r="J25" s="158"/>
      <c r="K25" s="227"/>
      <c r="L25" s="228"/>
      <c r="M25" s="158" t="s">
        <v>6</v>
      </c>
      <c r="N25" s="229">
        <f t="shared" si="1"/>
        <v>0</v>
      </c>
      <c r="O25" s="164"/>
      <c r="P25" s="435"/>
      <c r="Q25" s="436"/>
      <c r="R25" s="436"/>
      <c r="S25" s="436"/>
      <c r="T25" s="437"/>
      <c r="U25" s="165"/>
      <c r="V25" s="8"/>
    </row>
    <row r="26" spans="1:22">
      <c r="A26" s="636"/>
      <c r="B26" s="398"/>
      <c r="C26" s="398"/>
      <c r="D26" s="398"/>
      <c r="E26" s="398"/>
      <c r="F26" s="17"/>
      <c r="G26" s="15"/>
      <c r="H26" s="225"/>
      <c r="I26" s="226"/>
      <c r="J26" s="158"/>
      <c r="K26" s="227"/>
      <c r="L26" s="228"/>
      <c r="M26" s="158" t="s">
        <v>6</v>
      </c>
      <c r="N26" s="229">
        <f t="shared" si="1"/>
        <v>0</v>
      </c>
      <c r="O26" s="15"/>
      <c r="P26" s="435"/>
      <c r="Q26" s="436"/>
      <c r="R26" s="436"/>
      <c r="S26" s="436"/>
      <c r="T26" s="437"/>
      <c r="U26" s="15"/>
      <c r="V26" s="8"/>
    </row>
    <row r="27" spans="1:22">
      <c r="A27" s="650" t="s">
        <v>45</v>
      </c>
      <c r="B27" s="651"/>
      <c r="C27" s="651"/>
      <c r="D27" s="651"/>
      <c r="E27" s="652"/>
      <c r="F27" s="15"/>
      <c r="G27" s="15"/>
      <c r="H27" s="230"/>
      <c r="I27" s="230"/>
      <c r="J27" s="230"/>
      <c r="K27" s="231"/>
      <c r="L27" s="231"/>
      <c r="M27" s="230"/>
      <c r="N27" s="232"/>
      <c r="O27" s="15"/>
      <c r="P27" s="435"/>
      <c r="Q27" s="436"/>
      <c r="R27" s="436"/>
      <c r="S27" s="436"/>
      <c r="T27" s="437"/>
      <c r="U27" s="15"/>
      <c r="V27" s="8"/>
    </row>
  </sheetData>
  <sheetProtection sheet="1" objects="1" scenarios="1"/>
  <mergeCells count="25">
    <mergeCell ref="A27:E27"/>
    <mergeCell ref="P27:T27"/>
    <mergeCell ref="A24:E24"/>
    <mergeCell ref="P24:T24"/>
    <mergeCell ref="A25:E25"/>
    <mergeCell ref="P25:T25"/>
    <mergeCell ref="A26:E26"/>
    <mergeCell ref="P26:T26"/>
    <mergeCell ref="A20:E20"/>
    <mergeCell ref="Q20:T22"/>
    <mergeCell ref="A21:E21"/>
    <mergeCell ref="A22:E22"/>
    <mergeCell ref="A23:E23"/>
    <mergeCell ref="P23:Q23"/>
    <mergeCell ref="T1:U1"/>
    <mergeCell ref="B3:F3"/>
    <mergeCell ref="A18:E18"/>
    <mergeCell ref="P18:P19"/>
    <mergeCell ref="Q18:T19"/>
    <mergeCell ref="U18:V19"/>
    <mergeCell ref="A19:E19"/>
    <mergeCell ref="B1:D1"/>
    <mergeCell ref="E1:H1"/>
    <mergeCell ref="I1:J1"/>
    <mergeCell ref="K1:S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94"/>
  <sheetViews>
    <sheetView showRuler="0" zoomScaleNormal="100" zoomScalePageLayoutView="120" workbookViewId="0">
      <selection activeCell="A8" sqref="A8"/>
    </sheetView>
  </sheetViews>
  <sheetFormatPr defaultRowHeight="14.5"/>
  <cols>
    <col min="1" max="22" width="14.54296875" customWidth="1"/>
    <col min="23" max="23" width="11.54296875" customWidth="1"/>
  </cols>
  <sheetData>
    <row r="1" spans="1:23">
      <c r="A1" s="239" t="s">
        <v>176</v>
      </c>
      <c r="B1" s="394" t="s">
        <v>140</v>
      </c>
      <c r="C1" s="395"/>
      <c r="D1" s="395"/>
      <c r="E1" s="395"/>
      <c r="F1" s="395"/>
      <c r="G1" s="395"/>
      <c r="H1" s="395"/>
      <c r="I1" s="54"/>
      <c r="J1" s="55" t="s">
        <v>87</v>
      </c>
      <c r="K1" s="395" t="s">
        <v>212</v>
      </c>
      <c r="L1" s="395"/>
      <c r="M1" s="395"/>
      <c r="N1" s="395"/>
      <c r="O1" s="54" t="s">
        <v>88</v>
      </c>
      <c r="P1" s="54"/>
      <c r="Q1" s="54"/>
      <c r="R1" s="54"/>
      <c r="S1" s="54"/>
      <c r="T1" s="54"/>
      <c r="U1" s="54"/>
      <c r="V1" s="56"/>
    </row>
    <row r="2" spans="1:23">
      <c r="A2" s="52"/>
      <c r="B2" s="396" t="s">
        <v>86</v>
      </c>
      <c r="C2" s="390"/>
      <c r="D2" s="390"/>
      <c r="E2" s="390"/>
      <c r="F2" s="390"/>
      <c r="G2" s="390"/>
      <c r="H2" s="390"/>
      <c r="K2" s="390" t="s">
        <v>142</v>
      </c>
      <c r="L2" s="390"/>
      <c r="M2" s="390"/>
      <c r="N2" s="390"/>
      <c r="O2" s="57">
        <f>1230+1000</f>
        <v>2230</v>
      </c>
      <c r="P2" s="390" t="s">
        <v>89</v>
      </c>
      <c r="Q2" s="390"/>
      <c r="R2" s="390"/>
      <c r="S2" s="58" t="s">
        <v>90</v>
      </c>
      <c r="T2" s="390" t="s">
        <v>143</v>
      </c>
      <c r="U2" s="390"/>
      <c r="V2" s="391"/>
    </row>
    <row r="3" spans="1:23" ht="15" thickBot="1">
      <c r="A3" s="52"/>
      <c r="B3" s="396" t="s">
        <v>213</v>
      </c>
      <c r="C3" s="392"/>
      <c r="D3" s="392"/>
      <c r="E3" s="392"/>
      <c r="F3" s="392"/>
      <c r="G3" s="392"/>
      <c r="H3" s="392"/>
      <c r="I3" s="392"/>
      <c r="J3" s="295"/>
      <c r="K3" s="392" t="s">
        <v>198</v>
      </c>
      <c r="L3" s="392"/>
      <c r="M3" s="392"/>
      <c r="N3" s="392"/>
      <c r="O3" s="295"/>
      <c r="P3" s="295"/>
      <c r="Q3" s="295"/>
      <c r="R3" s="295"/>
      <c r="S3" s="295"/>
      <c r="T3" s="392" t="s">
        <v>141</v>
      </c>
      <c r="U3" s="392"/>
      <c r="V3" s="393"/>
    </row>
    <row r="4" spans="1:23" ht="16" thickBot="1">
      <c r="A4" s="299"/>
      <c r="B4" s="429" t="s">
        <v>220</v>
      </c>
      <c r="C4" s="389"/>
      <c r="D4" s="430"/>
      <c r="E4" s="429" t="s">
        <v>222</v>
      </c>
      <c r="F4" s="389"/>
      <c r="G4" s="389"/>
      <c r="H4" s="430"/>
      <c r="I4" s="431" t="s">
        <v>221</v>
      </c>
      <c r="J4" s="430"/>
      <c r="K4" s="388" t="s">
        <v>24</v>
      </c>
      <c r="L4" s="389"/>
      <c r="M4" s="389"/>
      <c r="N4" s="389"/>
      <c r="O4" s="389"/>
      <c r="P4" s="389"/>
      <c r="Q4" s="389"/>
      <c r="R4" s="389"/>
      <c r="S4" s="389"/>
      <c r="T4" s="399" t="s">
        <v>25</v>
      </c>
      <c r="U4" s="400"/>
      <c r="V4" s="53"/>
      <c r="W4" s="5"/>
    </row>
    <row r="5" spans="1:23" ht="59.25" customHeight="1">
      <c r="A5" s="298"/>
      <c r="B5" s="300" t="s">
        <v>214</v>
      </c>
      <c r="C5" s="300" t="s">
        <v>28</v>
      </c>
      <c r="D5" s="300" t="s">
        <v>91</v>
      </c>
      <c r="E5" s="300" t="s">
        <v>219</v>
      </c>
      <c r="F5" s="300" t="s">
        <v>218</v>
      </c>
      <c r="G5" s="301" t="s">
        <v>92</v>
      </c>
      <c r="H5" s="302" t="s">
        <v>227</v>
      </c>
      <c r="I5" s="297" t="s">
        <v>93</v>
      </c>
      <c r="J5" s="297" t="s">
        <v>226</v>
      </c>
      <c r="K5" s="297" t="s">
        <v>110</v>
      </c>
      <c r="L5" s="297" t="s">
        <v>29</v>
      </c>
      <c r="M5" s="297" t="s">
        <v>111</v>
      </c>
      <c r="N5" s="297" t="s">
        <v>109</v>
      </c>
      <c r="O5" s="297" t="s">
        <v>94</v>
      </c>
      <c r="P5" s="297" t="s">
        <v>201</v>
      </c>
      <c r="Q5" s="297" t="s">
        <v>95</v>
      </c>
      <c r="R5" s="297" t="s">
        <v>30</v>
      </c>
      <c r="S5" s="297" t="s">
        <v>228</v>
      </c>
      <c r="T5" s="304" t="s">
        <v>177</v>
      </c>
      <c r="U5" s="305" t="s">
        <v>178</v>
      </c>
      <c r="V5" s="303" t="s">
        <v>31</v>
      </c>
      <c r="W5" s="8"/>
    </row>
    <row r="6" spans="1:23">
      <c r="A6" s="9" t="s">
        <v>32</v>
      </c>
      <c r="B6" s="401" t="str">
        <f>Basuppgifter!A30</f>
        <v>Swedbank 8214-9 000 000 000-0</v>
      </c>
      <c r="C6" s="401"/>
      <c r="D6" s="401"/>
      <c r="E6" s="401"/>
      <c r="F6" s="402"/>
      <c r="G6" s="238"/>
      <c r="H6" s="10"/>
      <c r="I6" s="10"/>
      <c r="J6" s="10"/>
      <c r="K6" s="10"/>
      <c r="L6" s="10"/>
      <c r="M6" s="10"/>
      <c r="N6" s="10"/>
      <c r="O6" s="10"/>
      <c r="P6" s="10"/>
      <c r="Q6" s="10"/>
      <c r="R6" s="10"/>
      <c r="S6" s="10"/>
      <c r="T6" s="10"/>
      <c r="U6" s="10"/>
      <c r="V6" s="225">
        <f>Basuppgifter!D30</f>
        <v>1</v>
      </c>
      <c r="W6" s="5"/>
    </row>
    <row r="7" spans="1:23">
      <c r="A7" s="341" t="s">
        <v>33</v>
      </c>
      <c r="B7" s="226" t="s">
        <v>6</v>
      </c>
      <c r="C7" s="226"/>
      <c r="D7" s="226" t="s">
        <v>6</v>
      </c>
      <c r="E7" s="226"/>
      <c r="F7" s="226"/>
      <c r="G7" s="226"/>
      <c r="H7" s="226"/>
      <c r="I7" s="158"/>
      <c r="J7" s="158" t="s">
        <v>6</v>
      </c>
      <c r="K7" s="158" t="s">
        <v>6</v>
      </c>
      <c r="L7" s="158"/>
      <c r="M7" s="158"/>
      <c r="N7" s="158"/>
      <c r="O7" s="158"/>
      <c r="P7" s="158"/>
      <c r="Q7" s="158" t="s">
        <v>6</v>
      </c>
      <c r="R7" s="158"/>
      <c r="S7" s="158" t="s">
        <v>6</v>
      </c>
      <c r="T7" s="228" t="s">
        <v>6</v>
      </c>
      <c r="U7" s="227" t="s">
        <v>6</v>
      </c>
      <c r="V7" s="234">
        <f>SUM(B7:H7)-SUM(I7:S7)+SUM(T7) -SUM(U7)+SUM(V6)</f>
        <v>1</v>
      </c>
      <c r="W7" s="342" t="s">
        <v>33</v>
      </c>
    </row>
    <row r="8" spans="1:23">
      <c r="A8" s="341" t="s">
        <v>34</v>
      </c>
      <c r="B8" s="157" t="s">
        <v>6</v>
      </c>
      <c r="C8" s="157" t="s">
        <v>6</v>
      </c>
      <c r="D8" s="157" t="s">
        <v>6</v>
      </c>
      <c r="E8" s="157" t="s">
        <v>6</v>
      </c>
      <c r="F8" s="157" t="s">
        <v>6</v>
      </c>
      <c r="G8" s="157" t="s">
        <v>6</v>
      </c>
      <c r="H8" s="157" t="s">
        <v>6</v>
      </c>
      <c r="I8" s="157"/>
      <c r="J8" s="157" t="s">
        <v>6</v>
      </c>
      <c r="K8" s="157"/>
      <c r="L8" s="157"/>
      <c r="M8" s="157"/>
      <c r="N8" s="157"/>
      <c r="O8" s="157"/>
      <c r="P8" s="157"/>
      <c r="Q8" s="157"/>
      <c r="R8" s="157"/>
      <c r="S8" s="157" t="s">
        <v>6</v>
      </c>
      <c r="T8" s="228" t="s">
        <v>6</v>
      </c>
      <c r="U8" s="227" t="s">
        <v>6</v>
      </c>
      <c r="V8" s="234">
        <f t="shared" ref="V8:V18" si="0">SUM(B8:H8)-SUM(I8:S8)+SUM(T8) -SUM(U8)+SUM(V7)</f>
        <v>1</v>
      </c>
      <c r="W8" s="342" t="s">
        <v>34</v>
      </c>
    </row>
    <row r="9" spans="1:23">
      <c r="A9" s="341" t="s">
        <v>35</v>
      </c>
      <c r="B9" s="226"/>
      <c r="C9" s="226"/>
      <c r="D9" s="226"/>
      <c r="E9" s="226"/>
      <c r="F9" s="226"/>
      <c r="G9" s="226"/>
      <c r="H9" s="226"/>
      <c r="I9" s="158"/>
      <c r="J9" s="158"/>
      <c r="K9" s="158"/>
      <c r="L9" s="158"/>
      <c r="M9" s="158"/>
      <c r="N9" s="158"/>
      <c r="O9" s="158"/>
      <c r="P9" s="158"/>
      <c r="Q9" s="158"/>
      <c r="R9" s="158"/>
      <c r="S9" s="158" t="s">
        <v>6</v>
      </c>
      <c r="T9" s="228" t="s">
        <v>6</v>
      </c>
      <c r="U9" s="227"/>
      <c r="V9" s="234">
        <f t="shared" si="0"/>
        <v>1</v>
      </c>
      <c r="W9" s="342" t="s">
        <v>35</v>
      </c>
    </row>
    <row r="10" spans="1:23">
      <c r="A10" s="341" t="s">
        <v>36</v>
      </c>
      <c r="B10" s="157"/>
      <c r="C10" s="157"/>
      <c r="D10" s="157"/>
      <c r="E10" s="157"/>
      <c r="F10" s="157"/>
      <c r="G10" s="157"/>
      <c r="H10" s="157"/>
      <c r="I10" s="157"/>
      <c r="J10" s="157"/>
      <c r="K10" s="157"/>
      <c r="L10" s="157"/>
      <c r="M10" s="157"/>
      <c r="N10" s="157"/>
      <c r="O10" s="157"/>
      <c r="P10" s="157"/>
      <c r="Q10" s="157"/>
      <c r="R10" s="157"/>
      <c r="S10" s="157" t="s">
        <v>6</v>
      </c>
      <c r="T10" s="228"/>
      <c r="U10" s="227"/>
      <c r="V10" s="234">
        <f t="shared" si="0"/>
        <v>1</v>
      </c>
      <c r="W10" s="342" t="s">
        <v>36</v>
      </c>
    </row>
    <row r="11" spans="1:23">
      <c r="A11" s="341" t="s">
        <v>37</v>
      </c>
      <c r="B11" s="226"/>
      <c r="C11" s="226"/>
      <c r="D11" s="226"/>
      <c r="E11" s="226"/>
      <c r="F11" s="226"/>
      <c r="G11" s="226"/>
      <c r="H11" s="226"/>
      <c r="I11" s="158"/>
      <c r="J11" s="158"/>
      <c r="K11" s="158"/>
      <c r="L11" s="158"/>
      <c r="M11" s="158"/>
      <c r="N11" s="158"/>
      <c r="O11" s="158"/>
      <c r="P11" s="158"/>
      <c r="Q11" s="158"/>
      <c r="R11" s="158"/>
      <c r="S11" s="158" t="s">
        <v>6</v>
      </c>
      <c r="T11" s="228"/>
      <c r="U11" s="227"/>
      <c r="V11" s="234">
        <f t="shared" si="0"/>
        <v>1</v>
      </c>
      <c r="W11" s="342" t="s">
        <v>37</v>
      </c>
    </row>
    <row r="12" spans="1:23">
      <c r="A12" s="341" t="s">
        <v>38</v>
      </c>
      <c r="B12" s="157"/>
      <c r="C12" s="157"/>
      <c r="D12" s="157"/>
      <c r="E12" s="157"/>
      <c r="F12" s="157"/>
      <c r="G12" s="157"/>
      <c r="H12" s="157"/>
      <c r="I12" s="157"/>
      <c r="J12" s="157"/>
      <c r="K12" s="157"/>
      <c r="L12" s="157"/>
      <c r="M12" s="157"/>
      <c r="N12" s="157"/>
      <c r="O12" s="157"/>
      <c r="P12" s="157"/>
      <c r="Q12" s="157"/>
      <c r="R12" s="157"/>
      <c r="S12" s="157" t="s">
        <v>6</v>
      </c>
      <c r="T12" s="228"/>
      <c r="U12" s="227"/>
      <c r="V12" s="234">
        <f t="shared" si="0"/>
        <v>1</v>
      </c>
      <c r="W12" s="342" t="s">
        <v>38</v>
      </c>
    </row>
    <row r="13" spans="1:23">
      <c r="A13" s="341" t="s">
        <v>39</v>
      </c>
      <c r="B13" s="226"/>
      <c r="C13" s="226"/>
      <c r="D13" s="226"/>
      <c r="E13" s="226"/>
      <c r="F13" s="226"/>
      <c r="G13" s="226"/>
      <c r="H13" s="226"/>
      <c r="I13" s="158"/>
      <c r="J13" s="158"/>
      <c r="K13" s="158"/>
      <c r="L13" s="158"/>
      <c r="M13" s="158"/>
      <c r="N13" s="158"/>
      <c r="O13" s="158"/>
      <c r="P13" s="158"/>
      <c r="Q13" s="158"/>
      <c r="R13" s="158"/>
      <c r="S13" s="158" t="s">
        <v>6</v>
      </c>
      <c r="T13" s="228"/>
      <c r="U13" s="227"/>
      <c r="V13" s="234">
        <f t="shared" si="0"/>
        <v>1</v>
      </c>
      <c r="W13" s="342" t="s">
        <v>39</v>
      </c>
    </row>
    <row r="14" spans="1:23">
      <c r="A14" s="341" t="s">
        <v>40</v>
      </c>
      <c r="B14" s="157"/>
      <c r="C14" s="157"/>
      <c r="D14" s="157"/>
      <c r="E14" s="157"/>
      <c r="F14" s="157"/>
      <c r="G14" s="157"/>
      <c r="H14" s="157"/>
      <c r="I14" s="157"/>
      <c r="J14" s="157"/>
      <c r="K14" s="157"/>
      <c r="L14" s="157"/>
      <c r="M14" s="157"/>
      <c r="N14" s="157"/>
      <c r="O14" s="157"/>
      <c r="P14" s="157"/>
      <c r="Q14" s="157"/>
      <c r="R14" s="157"/>
      <c r="S14" s="157" t="s">
        <v>6</v>
      </c>
      <c r="T14" s="228"/>
      <c r="U14" s="227"/>
      <c r="V14" s="234">
        <f t="shared" si="0"/>
        <v>1</v>
      </c>
      <c r="W14" s="342" t="s">
        <v>40</v>
      </c>
    </row>
    <row r="15" spans="1:23">
      <c r="A15" s="341" t="s">
        <v>41</v>
      </c>
      <c r="B15" s="226"/>
      <c r="C15" s="226"/>
      <c r="D15" s="226"/>
      <c r="E15" s="226"/>
      <c r="F15" s="226"/>
      <c r="G15" s="226"/>
      <c r="H15" s="226"/>
      <c r="I15" s="158"/>
      <c r="J15" s="158"/>
      <c r="K15" s="158"/>
      <c r="L15" s="158"/>
      <c r="M15" s="158"/>
      <c r="N15" s="158"/>
      <c r="O15" s="158"/>
      <c r="P15" s="158"/>
      <c r="Q15" s="158"/>
      <c r="R15" s="158"/>
      <c r="S15" s="158" t="s">
        <v>6</v>
      </c>
      <c r="T15" s="228"/>
      <c r="U15" s="227"/>
      <c r="V15" s="234">
        <f t="shared" si="0"/>
        <v>1</v>
      </c>
      <c r="W15" s="342" t="s">
        <v>41</v>
      </c>
    </row>
    <row r="16" spans="1:23">
      <c r="A16" s="341" t="s">
        <v>42</v>
      </c>
      <c r="B16" s="157"/>
      <c r="C16" s="157"/>
      <c r="D16" s="157"/>
      <c r="E16" s="157"/>
      <c r="F16" s="157"/>
      <c r="G16" s="157"/>
      <c r="H16" s="157"/>
      <c r="I16" s="157"/>
      <c r="J16" s="157"/>
      <c r="K16" s="157"/>
      <c r="L16" s="157"/>
      <c r="M16" s="157"/>
      <c r="N16" s="157"/>
      <c r="O16" s="157"/>
      <c r="P16" s="157"/>
      <c r="Q16" s="157"/>
      <c r="R16" s="157"/>
      <c r="S16" s="157" t="s">
        <v>6</v>
      </c>
      <c r="T16" s="228"/>
      <c r="U16" s="227"/>
      <c r="V16" s="234">
        <f t="shared" si="0"/>
        <v>1</v>
      </c>
      <c r="W16" s="342" t="s">
        <v>42</v>
      </c>
    </row>
    <row r="17" spans="1:23">
      <c r="A17" s="341" t="s">
        <v>43</v>
      </c>
      <c r="B17" s="226"/>
      <c r="C17" s="226"/>
      <c r="D17" s="226"/>
      <c r="E17" s="226"/>
      <c r="F17" s="226"/>
      <c r="G17" s="226"/>
      <c r="H17" s="226"/>
      <c r="I17" s="158"/>
      <c r="J17" s="158"/>
      <c r="K17" s="158"/>
      <c r="L17" s="158"/>
      <c r="M17" s="158"/>
      <c r="N17" s="158"/>
      <c r="O17" s="158"/>
      <c r="P17" s="158"/>
      <c r="Q17" s="158"/>
      <c r="R17" s="158"/>
      <c r="S17" s="158" t="s">
        <v>6</v>
      </c>
      <c r="T17" s="228"/>
      <c r="U17" s="227"/>
      <c r="V17" s="234">
        <f t="shared" si="0"/>
        <v>1</v>
      </c>
      <c r="W17" s="342" t="s">
        <v>43</v>
      </c>
    </row>
    <row r="18" spans="1:23">
      <c r="A18" s="341" t="s">
        <v>44</v>
      </c>
      <c r="B18" s="157"/>
      <c r="C18" s="157"/>
      <c r="D18" s="157"/>
      <c r="E18" s="157"/>
      <c r="F18" s="157"/>
      <c r="G18" s="157"/>
      <c r="H18" s="157" t="s">
        <v>6</v>
      </c>
      <c r="I18" s="157"/>
      <c r="J18" s="157"/>
      <c r="K18" s="157"/>
      <c r="L18" s="157"/>
      <c r="M18" s="157"/>
      <c r="N18" s="157"/>
      <c r="O18" s="157"/>
      <c r="P18" s="157"/>
      <c r="Q18" s="157"/>
      <c r="R18" s="157"/>
      <c r="S18" s="157"/>
      <c r="T18" s="228" t="s">
        <v>6</v>
      </c>
      <c r="U18" s="227"/>
      <c r="V18" s="235">
        <f t="shared" si="0"/>
        <v>1</v>
      </c>
      <c r="W18" s="342" t="s">
        <v>44</v>
      </c>
    </row>
    <row r="19" spans="1:23">
      <c r="A19" s="237" t="s">
        <v>45</v>
      </c>
      <c r="B19" s="11">
        <f>SUM(B7:B18)</f>
        <v>0</v>
      </c>
      <c r="C19" s="11">
        <f>SUM(C7:C18)</f>
        <v>0</v>
      </c>
      <c r="D19" s="11">
        <f t="shared" ref="D19:U19" si="1">SUM(D7:D18)</f>
        <v>0</v>
      </c>
      <c r="E19" s="11">
        <f>SUM(E7:E18,I30)</f>
        <v>0</v>
      </c>
      <c r="F19" s="11">
        <f>SUM(F7:F18)</f>
        <v>0</v>
      </c>
      <c r="G19" s="11">
        <f t="shared" si="1"/>
        <v>0</v>
      </c>
      <c r="H19" s="11">
        <f>SUM(H7:H18)</f>
        <v>0</v>
      </c>
      <c r="I19" s="11">
        <f t="shared" si="1"/>
        <v>0</v>
      </c>
      <c r="J19" s="11">
        <f>SUM(J7:J18,J30)</f>
        <v>0</v>
      </c>
      <c r="K19" s="11">
        <f t="shared" si="1"/>
        <v>0</v>
      </c>
      <c r="L19" s="11">
        <f t="shared" si="1"/>
        <v>0</v>
      </c>
      <c r="M19" s="11">
        <f t="shared" si="1"/>
        <v>0</v>
      </c>
      <c r="N19" s="11">
        <f t="shared" si="1"/>
        <v>0</v>
      </c>
      <c r="O19" s="11">
        <f t="shared" si="1"/>
        <v>0</v>
      </c>
      <c r="P19" s="11">
        <f t="shared" si="1"/>
        <v>0</v>
      </c>
      <c r="Q19" s="11">
        <f>SUM(Q7:Q18,M30)</f>
        <v>0</v>
      </c>
      <c r="R19" s="11">
        <f t="shared" si="1"/>
        <v>0</v>
      </c>
      <c r="S19" s="11">
        <f t="shared" si="1"/>
        <v>0</v>
      </c>
      <c r="T19" s="11">
        <f t="shared" si="1"/>
        <v>0</v>
      </c>
      <c r="U19" s="11">
        <f t="shared" si="1"/>
        <v>0</v>
      </c>
      <c r="V19" s="13"/>
      <c r="W19" s="5"/>
    </row>
    <row r="20" spans="1:23" ht="15" thickBot="1">
      <c r="A20" s="306"/>
      <c r="B20" s="18"/>
      <c r="C20" s="18"/>
      <c r="D20" s="18"/>
      <c r="E20" s="18"/>
      <c r="F20" s="18"/>
      <c r="H20" s="18"/>
      <c r="I20" s="18"/>
      <c r="J20" s="18"/>
      <c r="K20" s="18"/>
      <c r="L20" s="18"/>
      <c r="M20" s="18"/>
      <c r="N20" s="18"/>
      <c r="O20" s="15"/>
      <c r="P20" s="15"/>
      <c r="Q20" s="15"/>
      <c r="R20" s="15"/>
      <c r="S20" s="15"/>
      <c r="T20" s="15"/>
      <c r="U20" s="18"/>
      <c r="V20" s="8"/>
      <c r="W20" s="5"/>
    </row>
    <row r="21" spans="1:23" ht="15" customHeight="1">
      <c r="A21" s="426" t="s">
        <v>223</v>
      </c>
      <c r="B21" s="427"/>
      <c r="C21" s="427"/>
      <c r="D21" s="427"/>
      <c r="E21" s="427"/>
      <c r="F21" s="428"/>
      <c r="G21" s="310"/>
      <c r="H21" s="311" t="s">
        <v>46</v>
      </c>
      <c r="I21" s="312" t="s">
        <v>47</v>
      </c>
      <c r="J21" s="312" t="s">
        <v>48</v>
      </c>
      <c r="K21" s="312" t="s">
        <v>49</v>
      </c>
      <c r="L21" s="312" t="s">
        <v>50</v>
      </c>
      <c r="M21" s="312" t="s">
        <v>51</v>
      </c>
      <c r="N21" s="313" t="s">
        <v>45</v>
      </c>
      <c r="O21" s="296"/>
      <c r="P21" s="412" t="str">
        <f>IF(U21,""," Allt OK")</f>
        <v xml:space="preserve"> Allt OK</v>
      </c>
      <c r="Q21" s="414" t="str">
        <f>IF(U21,"A + B stämmer inte med C+D, det slår på","" )</f>
        <v/>
      </c>
      <c r="R21" s="415"/>
      <c r="S21" s="415"/>
      <c r="T21" s="416"/>
      <c r="U21" s="420">
        <f>Årsredovisning!O40-Årsredovisning!S44</f>
        <v>0</v>
      </c>
      <c r="V21" s="421"/>
      <c r="W21" s="8"/>
    </row>
    <row r="22" spans="1:23">
      <c r="A22" s="397" t="s">
        <v>6</v>
      </c>
      <c r="B22" s="398"/>
      <c r="C22" s="398"/>
      <c r="D22" s="398"/>
      <c r="E22" s="398"/>
      <c r="F22" s="17"/>
      <c r="G22" s="15"/>
      <c r="H22" s="225">
        <v>0</v>
      </c>
      <c r="I22" s="226"/>
      <c r="J22" s="158"/>
      <c r="K22" s="227" t="s">
        <v>6</v>
      </c>
      <c r="L22" s="228" t="s">
        <v>6</v>
      </c>
      <c r="M22" s="158"/>
      <c r="N22" s="314">
        <f>SUM(H22)+SUM(I22)-SUM(J22)+SUM(K22)-SUM(L22)-SUM(M22)</f>
        <v>0</v>
      </c>
      <c r="O22" s="296"/>
      <c r="P22" s="413"/>
      <c r="Q22" s="417"/>
      <c r="R22" s="418"/>
      <c r="S22" s="418"/>
      <c r="T22" s="419"/>
      <c r="U22" s="421"/>
      <c r="V22" s="421"/>
      <c r="W22" s="5"/>
    </row>
    <row r="23" spans="1:23" ht="15" customHeight="1">
      <c r="A23" s="397"/>
      <c r="B23" s="398"/>
      <c r="C23" s="398"/>
      <c r="D23" s="398"/>
      <c r="E23" s="398"/>
      <c r="F23" s="17"/>
      <c r="G23" s="15"/>
      <c r="H23" s="225"/>
      <c r="I23" s="226"/>
      <c r="J23" s="158"/>
      <c r="K23" s="227" t="s">
        <v>6</v>
      </c>
      <c r="L23" s="228" t="s">
        <v>6</v>
      </c>
      <c r="M23" s="158"/>
      <c r="N23" s="314">
        <f t="shared" ref="N23:N29" si="2">SUM(H23)+SUM(I23)-SUM(J23)+SUM(K23)-SUM(L23)-SUM(M23)</f>
        <v>0</v>
      </c>
      <c r="O23" s="296"/>
      <c r="P23" s="242"/>
      <c r="Q23" s="403" t="str">
        <f>IF(U21,"Differans beror med all säkerhet på att du inte bokfört överföringar mellan bankkonto på rätt sätt. Fonder och skulder kan inte beröras av detta fel. ","" )</f>
        <v/>
      </c>
      <c r="R23" s="404"/>
      <c r="S23" s="404"/>
      <c r="T23" s="405"/>
      <c r="U23" s="243"/>
      <c r="V23" s="8"/>
      <c r="W23" s="5"/>
    </row>
    <row r="24" spans="1:23" ht="15" customHeight="1">
      <c r="A24" s="397"/>
      <c r="B24" s="398"/>
      <c r="C24" s="398"/>
      <c r="D24" s="398"/>
      <c r="E24" s="398"/>
      <c r="F24" s="17"/>
      <c r="G24" s="15"/>
      <c r="H24" s="225"/>
      <c r="I24" s="226"/>
      <c r="J24" s="158"/>
      <c r="K24" s="227"/>
      <c r="L24" s="228"/>
      <c r="M24" s="158"/>
      <c r="N24" s="314">
        <f t="shared" si="2"/>
        <v>0</v>
      </c>
      <c r="O24" s="296"/>
      <c r="P24" s="242"/>
      <c r="Q24" s="406"/>
      <c r="R24" s="407"/>
      <c r="S24" s="407"/>
      <c r="T24" s="408"/>
      <c r="U24" s="25"/>
      <c r="V24" s="8"/>
      <c r="W24" s="5"/>
    </row>
    <row r="25" spans="1:23">
      <c r="A25" s="397"/>
      <c r="B25" s="398"/>
      <c r="C25" s="398"/>
      <c r="D25" s="398"/>
      <c r="E25" s="398"/>
      <c r="F25" s="17"/>
      <c r="G25" s="15"/>
      <c r="H25" s="225"/>
      <c r="I25" s="226"/>
      <c r="J25" s="158"/>
      <c r="K25" s="227"/>
      <c r="L25" s="228"/>
      <c r="M25" s="158"/>
      <c r="N25" s="314">
        <f t="shared" si="2"/>
        <v>0</v>
      </c>
      <c r="O25" s="296"/>
      <c r="P25" s="15"/>
      <c r="Q25" s="409"/>
      <c r="R25" s="410"/>
      <c r="S25" s="410"/>
      <c r="T25" s="411"/>
      <c r="U25" s="25"/>
      <c r="V25" s="8"/>
      <c r="W25" s="5"/>
    </row>
    <row r="26" spans="1:23" ht="15.75" customHeight="1" thickBot="1">
      <c r="A26" s="397"/>
      <c r="B26" s="398"/>
      <c r="C26" s="398"/>
      <c r="D26" s="398"/>
      <c r="E26" s="398"/>
      <c r="F26" s="17"/>
      <c r="G26" s="15"/>
      <c r="H26" s="225"/>
      <c r="I26" s="226"/>
      <c r="J26" s="158"/>
      <c r="K26" s="227"/>
      <c r="L26" s="228"/>
      <c r="M26" s="158"/>
      <c r="N26" s="314">
        <f t="shared" si="2"/>
        <v>0</v>
      </c>
      <c r="O26" s="296"/>
      <c r="P26" s="422" t="s">
        <v>199</v>
      </c>
      <c r="Q26" s="423"/>
      <c r="R26" s="424"/>
      <c r="S26" s="424"/>
      <c r="T26" s="425"/>
      <c r="U26" s="15"/>
      <c r="V26" s="8"/>
      <c r="W26" s="5"/>
    </row>
    <row r="27" spans="1:23">
      <c r="A27" s="397"/>
      <c r="B27" s="398"/>
      <c r="C27" s="398"/>
      <c r="D27" s="398"/>
      <c r="E27" s="398"/>
      <c r="F27" s="17"/>
      <c r="G27" s="15"/>
      <c r="H27" s="225"/>
      <c r="I27" s="226"/>
      <c r="J27" s="158"/>
      <c r="K27" s="227"/>
      <c r="L27" s="228"/>
      <c r="M27" s="158"/>
      <c r="N27" s="314">
        <f t="shared" si="2"/>
        <v>0</v>
      </c>
      <c r="O27" s="20"/>
      <c r="P27" s="432"/>
      <c r="Q27" s="433"/>
      <c r="R27" s="433"/>
      <c r="S27" s="433"/>
      <c r="T27" s="434"/>
      <c r="U27" s="165"/>
      <c r="V27" s="8"/>
      <c r="W27" s="5"/>
    </row>
    <row r="28" spans="1:23">
      <c r="A28" s="397"/>
      <c r="B28" s="398"/>
      <c r="C28" s="398"/>
      <c r="D28" s="398"/>
      <c r="E28" s="398"/>
      <c r="F28" s="17"/>
      <c r="G28" s="15"/>
      <c r="H28" s="225"/>
      <c r="I28" s="226"/>
      <c r="J28" s="158"/>
      <c r="K28" s="227"/>
      <c r="L28" s="228"/>
      <c r="M28" s="158"/>
      <c r="N28" s="314">
        <f t="shared" si="2"/>
        <v>0</v>
      </c>
      <c r="O28" s="20"/>
      <c r="P28" s="435"/>
      <c r="Q28" s="436"/>
      <c r="R28" s="436"/>
      <c r="S28" s="436"/>
      <c r="T28" s="437"/>
      <c r="U28" s="165"/>
      <c r="V28" s="8"/>
      <c r="W28" s="5"/>
    </row>
    <row r="29" spans="1:23">
      <c r="A29" s="397"/>
      <c r="B29" s="398"/>
      <c r="C29" s="398"/>
      <c r="D29" s="398"/>
      <c r="E29" s="398"/>
      <c r="F29" s="17"/>
      <c r="G29" s="15"/>
      <c r="H29" s="225"/>
      <c r="I29" s="226"/>
      <c r="J29" s="158"/>
      <c r="K29" s="227"/>
      <c r="L29" s="228"/>
      <c r="M29" s="158"/>
      <c r="N29" s="314">
        <f t="shared" si="2"/>
        <v>0</v>
      </c>
      <c r="O29" s="296"/>
      <c r="P29" s="435"/>
      <c r="Q29" s="436"/>
      <c r="R29" s="436"/>
      <c r="S29" s="436"/>
      <c r="T29" s="437"/>
      <c r="U29" s="15"/>
      <c r="V29" s="8"/>
      <c r="W29" s="5"/>
    </row>
    <row r="30" spans="1:23" ht="15" thickBot="1">
      <c r="A30" s="438" t="s">
        <v>45</v>
      </c>
      <c r="B30" s="439"/>
      <c r="C30" s="439"/>
      <c r="D30" s="439"/>
      <c r="E30" s="440"/>
      <c r="F30" s="315"/>
      <c r="G30" s="315"/>
      <c r="H30" s="316">
        <f>SUM(H22:H29)+V6</f>
        <v>1</v>
      </c>
      <c r="I30" s="316">
        <f>SUM(I22:I29)</f>
        <v>0</v>
      </c>
      <c r="J30" s="316">
        <f>SUM(J22:J29)</f>
        <v>0</v>
      </c>
      <c r="K30" s="316">
        <f t="shared" ref="K30:L30" si="3">SUM(K22:K29)</f>
        <v>0</v>
      </c>
      <c r="L30" s="316">
        <f t="shared" si="3"/>
        <v>0</v>
      </c>
      <c r="M30" s="316">
        <f>SUM(M22:M29)</f>
        <v>0</v>
      </c>
      <c r="N30" s="317">
        <f>SUM(N22:N29)+V18</f>
        <v>1</v>
      </c>
      <c r="O30" s="296"/>
      <c r="P30" s="435"/>
      <c r="Q30" s="436"/>
      <c r="R30" s="436"/>
      <c r="S30" s="436"/>
      <c r="T30" s="437"/>
      <c r="U30" s="15"/>
      <c r="V30" s="8"/>
      <c r="W30" s="5"/>
    </row>
    <row r="31" spans="1:23">
      <c r="A31" s="307"/>
      <c r="B31" s="308"/>
      <c r="C31" s="308"/>
      <c r="D31" s="308"/>
      <c r="E31" s="309"/>
      <c r="F31" s="25"/>
      <c r="G31" s="25"/>
      <c r="H31" s="25"/>
      <c r="I31" s="25"/>
      <c r="J31" s="25"/>
      <c r="K31" s="25"/>
      <c r="L31" s="25"/>
      <c r="M31" s="25"/>
      <c r="N31" s="25"/>
      <c r="O31" s="15"/>
      <c r="P31" s="435"/>
      <c r="Q31" s="436"/>
      <c r="R31" s="436"/>
      <c r="S31" s="436"/>
      <c r="T31" s="437"/>
      <c r="U31" s="15"/>
      <c r="V31" s="8"/>
      <c r="W31" s="5"/>
    </row>
    <row r="32" spans="1:23" ht="15" thickBot="1">
      <c r="A32" s="321"/>
      <c r="B32" s="322"/>
      <c r="C32" s="322"/>
      <c r="D32" s="322"/>
      <c r="E32" s="323"/>
      <c r="F32" s="324"/>
      <c r="G32" s="323"/>
      <c r="H32" s="324"/>
      <c r="I32" s="322"/>
      <c r="J32" s="324"/>
      <c r="K32" s="165"/>
      <c r="L32" s="164"/>
      <c r="M32" s="165"/>
      <c r="N32" s="15"/>
      <c r="O32" s="15"/>
      <c r="P32" s="441"/>
      <c r="Q32" s="442"/>
      <c r="R32" s="442"/>
      <c r="S32" s="442"/>
      <c r="T32" s="443"/>
      <c r="U32" s="15"/>
      <c r="V32" s="8"/>
      <c r="W32" s="5"/>
    </row>
    <row r="33" spans="1:23" ht="27.75" customHeight="1">
      <c r="A33" s="444" t="s">
        <v>53</v>
      </c>
      <c r="B33" s="445"/>
      <c r="C33" s="445"/>
      <c r="D33" s="445"/>
      <c r="E33" s="446"/>
      <c r="F33" s="325" t="s">
        <v>54</v>
      </c>
      <c r="G33" s="325" t="s">
        <v>55</v>
      </c>
      <c r="H33" s="326" t="s">
        <v>56</v>
      </c>
      <c r="I33" s="325" t="s">
        <v>57</v>
      </c>
      <c r="J33" s="327" t="s">
        <v>184</v>
      </c>
      <c r="K33" s="318">
        <f>K35+K38</f>
        <v>0</v>
      </c>
      <c r="L33" s="450" t="str">
        <f>IF(K33=0,"","FELMEDDELANDE")</f>
        <v/>
      </c>
      <c r="M33" s="451"/>
      <c r="N33" s="452"/>
      <c r="O33" s="15"/>
      <c r="P33" s="447" t="s">
        <v>200</v>
      </c>
      <c r="Q33" s="448"/>
      <c r="R33" s="448"/>
      <c r="S33" s="448"/>
      <c r="T33" s="449"/>
      <c r="U33" s="15"/>
      <c r="V33" s="8"/>
      <c r="W33" s="5"/>
    </row>
    <row r="34" spans="1:23">
      <c r="A34" s="397"/>
      <c r="B34" s="398"/>
      <c r="C34" s="398"/>
      <c r="D34" s="398"/>
      <c r="E34" s="453"/>
      <c r="F34" s="224"/>
      <c r="G34" s="220"/>
      <c r="H34" s="224"/>
      <c r="I34" s="219"/>
      <c r="J34" s="328">
        <f>I34-G34</f>
        <v>0</v>
      </c>
      <c r="K34" s="319"/>
      <c r="L34" s="21"/>
      <c r="M34" s="19" t="s">
        <v>6</v>
      </c>
      <c r="N34" s="19"/>
      <c r="O34" s="12"/>
      <c r="P34" s="454"/>
      <c r="Q34" s="455"/>
      <c r="R34" s="455"/>
      <c r="S34" s="455"/>
      <c r="T34" s="456"/>
      <c r="U34" s="15"/>
      <c r="V34" s="8"/>
      <c r="W34" s="5"/>
    </row>
    <row r="35" spans="1:23">
      <c r="A35" s="397"/>
      <c r="B35" s="398"/>
      <c r="C35" s="398"/>
      <c r="D35" s="398"/>
      <c r="E35" s="453"/>
      <c r="F35" s="224"/>
      <c r="G35" s="220"/>
      <c r="H35" s="224"/>
      <c r="I35" s="219"/>
      <c r="J35" s="328">
        <f t="shared" ref="J35:J42" si="4">I35-G35</f>
        <v>0</v>
      </c>
      <c r="K35" s="320">
        <f>'Spec övriga bankinsät. '!E16</f>
        <v>0</v>
      </c>
      <c r="L35" s="457">
        <f>IF(K35=0,,"Specifikation av övriga inkomster stämmer inte ")</f>
        <v>0</v>
      </c>
      <c r="M35" s="458"/>
      <c r="N35" s="459"/>
      <c r="O35" s="12"/>
      <c r="P35" s="454"/>
      <c r="Q35" s="455"/>
      <c r="R35" s="455"/>
      <c r="S35" s="455"/>
      <c r="T35" s="456"/>
      <c r="U35" s="15"/>
      <c r="V35" s="8"/>
      <c r="W35" s="5"/>
    </row>
    <row r="36" spans="1:23">
      <c r="A36" s="397"/>
      <c r="B36" s="398"/>
      <c r="C36" s="398"/>
      <c r="D36" s="398"/>
      <c r="E36" s="453"/>
      <c r="F36" s="224"/>
      <c r="G36" s="220"/>
      <c r="H36" s="224"/>
      <c r="I36" s="219"/>
      <c r="J36" s="328">
        <f t="shared" si="4"/>
        <v>0</v>
      </c>
      <c r="K36" s="319"/>
      <c r="L36" s="460" t="str">
        <f>CONCATENATE("Diff på ",K35," kr.")</f>
        <v>Diff på 0 kr.</v>
      </c>
      <c r="M36" s="461"/>
      <c r="N36" s="462"/>
      <c r="O36" s="12"/>
      <c r="P36" s="454"/>
      <c r="Q36" s="455"/>
      <c r="R36" s="455"/>
      <c r="S36" s="455"/>
      <c r="T36" s="456"/>
      <c r="U36" s="15"/>
      <c r="V36" s="8"/>
      <c r="W36" s="5"/>
    </row>
    <row r="37" spans="1:23">
      <c r="A37" s="397"/>
      <c r="B37" s="398"/>
      <c r="C37" s="398"/>
      <c r="D37" s="398"/>
      <c r="E37" s="453"/>
      <c r="F37" s="224"/>
      <c r="G37" s="220"/>
      <c r="H37" s="224"/>
      <c r="I37" s="219"/>
      <c r="J37" s="328">
        <f t="shared" si="4"/>
        <v>0</v>
      </c>
      <c r="K37" s="319"/>
      <c r="L37" s="21"/>
      <c r="M37" s="19"/>
      <c r="N37" s="19"/>
      <c r="O37" s="12"/>
      <c r="P37" s="454"/>
      <c r="Q37" s="455"/>
      <c r="R37" s="455"/>
      <c r="S37" s="455"/>
      <c r="T37" s="456"/>
      <c r="U37" s="15"/>
      <c r="V37" s="8"/>
      <c r="W37" s="5"/>
    </row>
    <row r="38" spans="1:23">
      <c r="A38" s="397"/>
      <c r="B38" s="398"/>
      <c r="C38" s="398"/>
      <c r="D38" s="398"/>
      <c r="E38" s="453"/>
      <c r="F38" s="224"/>
      <c r="G38" s="220"/>
      <c r="H38" s="224"/>
      <c r="I38" s="219"/>
      <c r="J38" s="328">
        <f t="shared" si="4"/>
        <v>0</v>
      </c>
      <c r="K38" s="320">
        <f>'Spec övriga utgifter'!E16</f>
        <v>0</v>
      </c>
      <c r="L38" s="463">
        <f>IF(K38=0,,"Specifikation av övriga utgifter stämmer inte")</f>
        <v>0</v>
      </c>
      <c r="M38" s="464"/>
      <c r="N38" s="464"/>
      <c r="O38" s="12"/>
      <c r="P38" s="454"/>
      <c r="Q38" s="455"/>
      <c r="R38" s="455"/>
      <c r="S38" s="455"/>
      <c r="T38" s="456"/>
      <c r="U38" s="15"/>
      <c r="V38" s="8"/>
      <c r="W38" s="5"/>
    </row>
    <row r="39" spans="1:23">
      <c r="A39" s="397"/>
      <c r="B39" s="398"/>
      <c r="C39" s="398"/>
      <c r="D39" s="398"/>
      <c r="E39" s="453"/>
      <c r="F39" s="224"/>
      <c r="G39" s="220"/>
      <c r="H39" s="224"/>
      <c r="I39" s="219"/>
      <c r="J39" s="328">
        <f t="shared" si="4"/>
        <v>0</v>
      </c>
      <c r="K39" s="319"/>
      <c r="L39" s="465" t="str">
        <f>CONCATENATE("Diff på ",K38," kr.")</f>
        <v>Diff på 0 kr.</v>
      </c>
      <c r="M39" s="466"/>
      <c r="N39" s="466"/>
      <c r="O39" s="12"/>
      <c r="P39" s="454"/>
      <c r="Q39" s="455"/>
      <c r="R39" s="455"/>
      <c r="S39" s="455"/>
      <c r="T39" s="456"/>
      <c r="U39" s="15"/>
      <c r="V39" s="8"/>
      <c r="W39" s="5"/>
    </row>
    <row r="40" spans="1:23">
      <c r="A40" s="397"/>
      <c r="B40" s="398"/>
      <c r="C40" s="398"/>
      <c r="D40" s="398"/>
      <c r="E40" s="453"/>
      <c r="F40" s="224"/>
      <c r="G40" s="220"/>
      <c r="H40" s="224"/>
      <c r="I40" s="219"/>
      <c r="J40" s="328">
        <f t="shared" si="4"/>
        <v>0</v>
      </c>
      <c r="K40" s="319"/>
      <c r="L40" s="21"/>
      <c r="M40" s="19"/>
      <c r="N40" s="22"/>
      <c r="O40" s="12"/>
      <c r="P40" s="454"/>
      <c r="Q40" s="455"/>
      <c r="R40" s="455"/>
      <c r="S40" s="455"/>
      <c r="T40" s="456"/>
      <c r="U40" s="15"/>
      <c r="V40" s="8"/>
      <c r="W40" s="5"/>
    </row>
    <row r="41" spans="1:23">
      <c r="A41" s="397"/>
      <c r="B41" s="398"/>
      <c r="C41" s="398"/>
      <c r="D41" s="398"/>
      <c r="E41" s="453"/>
      <c r="F41" s="224"/>
      <c r="G41" s="220"/>
      <c r="H41" s="224"/>
      <c r="I41" s="219"/>
      <c r="J41" s="328">
        <f t="shared" si="4"/>
        <v>0</v>
      </c>
      <c r="K41" s="319"/>
      <c r="L41" s="21"/>
      <c r="M41" s="19"/>
      <c r="N41" s="19"/>
      <c r="O41" s="12"/>
      <c r="P41" s="23"/>
      <c r="Q41" s="24"/>
      <c r="R41" s="24"/>
      <c r="S41" s="25"/>
      <c r="T41" s="25"/>
      <c r="U41" s="15"/>
      <c r="V41" s="8"/>
      <c r="W41" s="5"/>
    </row>
    <row r="42" spans="1:23">
      <c r="A42" s="397"/>
      <c r="B42" s="398"/>
      <c r="C42" s="398"/>
      <c r="D42" s="398"/>
      <c r="E42" s="453"/>
      <c r="F42" s="224"/>
      <c r="G42" s="220"/>
      <c r="H42" s="224"/>
      <c r="I42" s="219"/>
      <c r="J42" s="328">
        <f t="shared" si="4"/>
        <v>0</v>
      </c>
      <c r="K42" s="319"/>
      <c r="L42" s="21"/>
      <c r="M42" s="19"/>
      <c r="N42" s="19"/>
      <c r="O42" s="12"/>
      <c r="P42" s="12"/>
      <c r="Q42" s="26"/>
      <c r="R42" s="26"/>
      <c r="S42" s="15"/>
      <c r="T42" s="15"/>
      <c r="U42" s="15"/>
      <c r="V42" s="8"/>
      <c r="W42" s="5"/>
    </row>
    <row r="43" spans="1:23" ht="15" thickBot="1">
      <c r="A43" s="467" t="s">
        <v>58</v>
      </c>
      <c r="B43" s="468"/>
      <c r="C43" s="468"/>
      <c r="D43" s="468"/>
      <c r="E43" s="469"/>
      <c r="F43" s="329">
        <f>SUM(F34:F42)</f>
        <v>0</v>
      </c>
      <c r="G43" s="330">
        <f>SUM(G34:G42)</f>
        <v>0</v>
      </c>
      <c r="H43" s="331">
        <f>SUM(H34:H42)</f>
        <v>0</v>
      </c>
      <c r="I43" s="332">
        <f t="shared" ref="I43:J43" si="5">SUM(I34:I42)</f>
        <v>0</v>
      </c>
      <c r="J43" s="333">
        <f t="shared" si="5"/>
        <v>0</v>
      </c>
      <c r="K43" s="319"/>
      <c r="L43" s="21"/>
      <c r="M43" s="19"/>
      <c r="N43" s="19"/>
      <c r="O43" s="12"/>
      <c r="P43" s="12"/>
      <c r="Q43" s="26"/>
      <c r="R43" s="26"/>
      <c r="S43" s="15"/>
      <c r="T43" s="15"/>
      <c r="U43" s="15"/>
      <c r="V43" s="8"/>
      <c r="W43" s="5"/>
    </row>
    <row r="44" spans="1:23">
      <c r="A44" s="221"/>
      <c r="B44" s="222"/>
      <c r="C44" s="221"/>
      <c r="D44" s="221"/>
      <c r="E44" s="221"/>
      <c r="F44" s="27"/>
      <c r="G44" s="5"/>
      <c r="H44" s="5"/>
      <c r="I44" s="5"/>
      <c r="J44" s="5"/>
      <c r="K44" s="5"/>
      <c r="L44" s="5"/>
      <c r="M44" s="5"/>
      <c r="N44" s="5"/>
      <c r="O44" s="5"/>
      <c r="P44" s="5"/>
      <c r="Q44" s="5"/>
      <c r="R44" s="5"/>
      <c r="S44" s="5"/>
      <c r="T44" s="5"/>
      <c r="U44" s="5"/>
      <c r="V44" s="5"/>
      <c r="W44" s="5"/>
    </row>
    <row r="45" spans="1:23" ht="15" thickBot="1">
      <c r="A45" s="223"/>
      <c r="B45" s="222"/>
      <c r="C45" s="223"/>
      <c r="D45" s="223"/>
      <c r="E45" s="223"/>
      <c r="F45" s="5"/>
      <c r="G45" s="5"/>
      <c r="H45" s="5"/>
      <c r="I45" s="5"/>
      <c r="J45" s="5"/>
      <c r="K45" s="5"/>
      <c r="L45" s="5"/>
      <c r="M45" s="5"/>
      <c r="N45" s="5"/>
      <c r="O45" s="5"/>
      <c r="P45" s="5"/>
      <c r="Q45" s="5"/>
      <c r="R45" s="5"/>
      <c r="S45" s="5"/>
      <c r="T45" s="5"/>
      <c r="U45" s="5"/>
      <c r="V45" s="5"/>
      <c r="W45" s="5"/>
    </row>
    <row r="46" spans="1:23" ht="15" customHeight="1">
      <c r="A46" s="444" t="s">
        <v>59</v>
      </c>
      <c r="B46" s="470"/>
      <c r="C46" s="470"/>
      <c r="D46" s="470"/>
      <c r="E46" s="471"/>
      <c r="F46" s="472" t="s">
        <v>60</v>
      </c>
      <c r="G46" s="473"/>
      <c r="H46" s="474" t="s">
        <v>61</v>
      </c>
      <c r="I46" s="475"/>
      <c r="J46" s="474" t="s">
        <v>62</v>
      </c>
      <c r="K46" s="476"/>
      <c r="L46" s="334"/>
      <c r="M46" s="28"/>
      <c r="N46" s="5"/>
      <c r="O46" s="5"/>
      <c r="P46" s="5"/>
      <c r="Q46" s="5"/>
      <c r="R46" s="5"/>
      <c r="S46" s="5"/>
      <c r="T46" s="5"/>
      <c r="U46" s="5"/>
      <c r="V46" s="5"/>
      <c r="W46" s="5"/>
    </row>
    <row r="47" spans="1:23">
      <c r="A47" s="397"/>
      <c r="B47" s="398"/>
      <c r="C47" s="398"/>
      <c r="D47" s="398"/>
      <c r="E47" s="453"/>
      <c r="F47" s="15"/>
      <c r="G47" s="220"/>
      <c r="H47" s="19"/>
      <c r="I47" s="219"/>
      <c r="J47" s="19"/>
      <c r="K47" s="336">
        <f>G47-I47</f>
        <v>0</v>
      </c>
      <c r="L47" s="335"/>
      <c r="M47" s="29"/>
      <c r="N47" s="5"/>
      <c r="O47" s="5"/>
      <c r="P47" s="5"/>
      <c r="Q47" s="5"/>
      <c r="R47" s="5"/>
      <c r="S47" s="5"/>
      <c r="T47" s="5"/>
      <c r="U47" s="5"/>
      <c r="V47" s="5"/>
      <c r="W47" s="5"/>
    </row>
    <row r="48" spans="1:23">
      <c r="A48" s="397"/>
      <c r="B48" s="398"/>
      <c r="C48" s="398"/>
      <c r="D48" s="398"/>
      <c r="E48" s="453"/>
      <c r="F48" s="15"/>
      <c r="G48" s="220"/>
      <c r="H48" s="19"/>
      <c r="I48" s="219"/>
      <c r="J48" s="19"/>
      <c r="K48" s="336">
        <f t="shared" ref="K48:K55" si="6">G48-I48</f>
        <v>0</v>
      </c>
      <c r="L48" s="335"/>
      <c r="M48" s="29"/>
      <c r="N48" s="5"/>
      <c r="O48" s="5"/>
      <c r="P48" s="5"/>
      <c r="Q48" s="5"/>
      <c r="R48" s="5"/>
      <c r="S48" s="5"/>
      <c r="T48" s="5"/>
      <c r="U48" s="5"/>
      <c r="V48" s="5"/>
      <c r="W48" s="5"/>
    </row>
    <row r="49" spans="1:23">
      <c r="A49" s="397"/>
      <c r="B49" s="398"/>
      <c r="C49" s="398"/>
      <c r="D49" s="398"/>
      <c r="E49" s="453"/>
      <c r="F49" s="15"/>
      <c r="G49" s="220"/>
      <c r="H49" s="19"/>
      <c r="I49" s="219"/>
      <c r="J49" s="19"/>
      <c r="K49" s="336">
        <f t="shared" si="6"/>
        <v>0</v>
      </c>
      <c r="L49" s="335"/>
      <c r="M49" s="29"/>
      <c r="N49" s="5"/>
      <c r="O49" s="5"/>
      <c r="P49" s="5"/>
      <c r="Q49" s="5"/>
      <c r="R49" s="5"/>
      <c r="S49" s="5"/>
      <c r="T49" s="5"/>
      <c r="U49" s="5"/>
      <c r="V49" s="5"/>
      <c r="W49" s="5"/>
    </row>
    <row r="50" spans="1:23">
      <c r="A50" s="397"/>
      <c r="B50" s="398"/>
      <c r="C50" s="398"/>
      <c r="D50" s="398"/>
      <c r="E50" s="453"/>
      <c r="F50" s="15"/>
      <c r="G50" s="220"/>
      <c r="H50" s="19"/>
      <c r="I50" s="219"/>
      <c r="J50" s="19"/>
      <c r="K50" s="336">
        <f t="shared" si="6"/>
        <v>0</v>
      </c>
      <c r="L50" s="335"/>
      <c r="M50" s="29"/>
      <c r="N50" s="5"/>
      <c r="O50" s="5"/>
      <c r="P50" s="5"/>
      <c r="Q50" s="5"/>
      <c r="R50" s="5"/>
      <c r="S50" s="5"/>
      <c r="T50" s="5"/>
      <c r="U50" s="5"/>
      <c r="V50" s="5"/>
      <c r="W50" s="5"/>
    </row>
    <row r="51" spans="1:23">
      <c r="A51" s="397"/>
      <c r="B51" s="398"/>
      <c r="C51" s="398"/>
      <c r="D51" s="398"/>
      <c r="E51" s="453"/>
      <c r="F51" s="15"/>
      <c r="G51" s="220"/>
      <c r="H51" s="19"/>
      <c r="I51" s="219"/>
      <c r="J51" s="19"/>
      <c r="K51" s="336">
        <f t="shared" si="6"/>
        <v>0</v>
      </c>
      <c r="L51" s="335"/>
      <c r="M51" s="29"/>
      <c r="N51" s="5"/>
      <c r="O51" s="5"/>
      <c r="P51" s="5"/>
      <c r="Q51" s="5"/>
      <c r="R51" s="5"/>
      <c r="S51" s="5"/>
      <c r="T51" s="5"/>
      <c r="U51" s="5"/>
      <c r="V51" s="5"/>
      <c r="W51" s="5"/>
    </row>
    <row r="52" spans="1:23">
      <c r="A52" s="397"/>
      <c r="B52" s="398"/>
      <c r="C52" s="398"/>
      <c r="D52" s="398"/>
      <c r="E52" s="453"/>
      <c r="F52" s="15"/>
      <c r="G52" s="220"/>
      <c r="H52" s="19"/>
      <c r="I52" s="219"/>
      <c r="J52" s="19"/>
      <c r="K52" s="336">
        <f t="shared" si="6"/>
        <v>0</v>
      </c>
      <c r="L52" s="335"/>
      <c r="M52" s="29"/>
      <c r="N52" s="5"/>
      <c r="O52" s="5"/>
      <c r="P52" s="5"/>
      <c r="Q52" s="5"/>
      <c r="R52" s="5"/>
      <c r="S52" s="5"/>
      <c r="T52" s="5"/>
      <c r="U52" s="5"/>
      <c r="V52" s="5"/>
      <c r="W52" s="5"/>
    </row>
    <row r="53" spans="1:23">
      <c r="A53" s="397"/>
      <c r="B53" s="398"/>
      <c r="C53" s="398"/>
      <c r="D53" s="398"/>
      <c r="E53" s="453"/>
      <c r="F53" s="15"/>
      <c r="G53" s="220"/>
      <c r="H53" s="19"/>
      <c r="I53" s="219"/>
      <c r="J53" s="19"/>
      <c r="K53" s="336">
        <f t="shared" si="6"/>
        <v>0</v>
      </c>
      <c r="L53" s="335"/>
      <c r="M53" s="29"/>
      <c r="N53" s="5"/>
      <c r="O53" s="5"/>
      <c r="P53" s="5"/>
      <c r="Q53" s="5"/>
      <c r="R53" s="5"/>
      <c r="S53" s="5"/>
      <c r="T53" s="5"/>
      <c r="U53" s="5"/>
      <c r="V53" s="5"/>
      <c r="W53" s="5"/>
    </row>
    <row r="54" spans="1:23">
      <c r="A54" s="397"/>
      <c r="B54" s="398"/>
      <c r="C54" s="398"/>
      <c r="D54" s="398"/>
      <c r="E54" s="453"/>
      <c r="F54" s="15"/>
      <c r="G54" s="220"/>
      <c r="H54" s="19"/>
      <c r="I54" s="219"/>
      <c r="J54" s="19"/>
      <c r="K54" s="336">
        <f t="shared" si="6"/>
        <v>0</v>
      </c>
      <c r="L54" s="335"/>
      <c r="M54" s="29"/>
      <c r="N54" s="5"/>
      <c r="O54" s="5"/>
      <c r="P54" s="5"/>
      <c r="Q54" s="5"/>
      <c r="R54" s="5"/>
      <c r="S54" s="5"/>
      <c r="T54" s="5"/>
      <c r="U54" s="5"/>
      <c r="V54" s="5"/>
      <c r="W54" s="5"/>
    </row>
    <row r="55" spans="1:23">
      <c r="A55" s="397"/>
      <c r="B55" s="398"/>
      <c r="C55" s="398"/>
      <c r="D55" s="398"/>
      <c r="E55" s="453"/>
      <c r="F55" s="15"/>
      <c r="G55" s="220"/>
      <c r="H55" s="19"/>
      <c r="I55" s="219"/>
      <c r="J55" s="19"/>
      <c r="K55" s="336">
        <f t="shared" si="6"/>
        <v>0</v>
      </c>
      <c r="L55" s="335"/>
      <c r="M55" s="29"/>
      <c r="N55" s="5"/>
      <c r="O55" s="5"/>
      <c r="P55" s="5"/>
      <c r="Q55" s="5"/>
      <c r="R55" s="5"/>
      <c r="S55" s="5"/>
      <c r="T55" s="5"/>
      <c r="U55" s="5"/>
      <c r="V55" s="5"/>
      <c r="W55" s="5"/>
    </row>
    <row r="56" spans="1:23" ht="15" thickBot="1">
      <c r="A56" s="467" t="s">
        <v>58</v>
      </c>
      <c r="B56" s="468"/>
      <c r="C56" s="468"/>
      <c r="D56" s="468"/>
      <c r="E56" s="469"/>
      <c r="F56" s="337"/>
      <c r="G56" s="330">
        <f>SUM(G47:G55)</f>
        <v>0</v>
      </c>
      <c r="H56" s="338"/>
      <c r="I56" s="339">
        <f>SUM(I47:I55)</f>
        <v>0</v>
      </c>
      <c r="J56" s="338"/>
      <c r="K56" s="340">
        <f>SUM(K47:K55)</f>
        <v>0</v>
      </c>
      <c r="L56" s="335"/>
      <c r="M56" s="29"/>
      <c r="N56" s="5"/>
      <c r="O56" s="5"/>
      <c r="P56" s="5"/>
      <c r="Q56" s="5"/>
      <c r="R56" s="5"/>
      <c r="S56" s="5"/>
      <c r="T56" s="5"/>
      <c r="U56" s="5"/>
      <c r="V56" s="5"/>
      <c r="W56" s="5"/>
    </row>
    <row r="57" spans="1:23">
      <c r="A57" s="5"/>
      <c r="B57" s="5"/>
      <c r="C57" s="5"/>
      <c r="D57" s="5"/>
      <c r="E57" s="5"/>
      <c r="F57" s="5"/>
      <c r="G57" s="5"/>
      <c r="H57" s="5"/>
      <c r="I57" s="5"/>
      <c r="J57" s="5"/>
      <c r="K57" s="5"/>
      <c r="L57" s="5"/>
      <c r="M57" s="5"/>
      <c r="N57" s="5"/>
      <c r="O57" s="5"/>
      <c r="P57" s="5"/>
      <c r="Q57" s="5"/>
      <c r="R57" s="5"/>
      <c r="S57" s="5"/>
      <c r="T57" s="5"/>
      <c r="U57" s="5"/>
      <c r="V57" s="5"/>
      <c r="W57" s="5"/>
    </row>
    <row r="58" spans="1:23">
      <c r="A58" s="5"/>
      <c r="B58" s="5"/>
      <c r="C58" s="5"/>
      <c r="D58" s="5"/>
      <c r="E58" s="5"/>
      <c r="F58" s="5"/>
      <c r="G58" s="5"/>
      <c r="H58" s="5"/>
      <c r="I58" s="5"/>
      <c r="J58" s="5"/>
      <c r="K58" s="5"/>
      <c r="L58" s="5"/>
      <c r="M58" s="5"/>
      <c r="N58" s="5"/>
      <c r="O58" s="5"/>
      <c r="P58" s="5"/>
      <c r="Q58" s="5"/>
      <c r="R58" s="5"/>
      <c r="S58" s="5"/>
      <c r="T58" s="5"/>
      <c r="U58" s="5"/>
      <c r="V58" s="5"/>
      <c r="W58" s="5"/>
    </row>
    <row r="59" spans="1:23">
      <c r="A59" s="5"/>
      <c r="B59" s="5"/>
      <c r="C59" s="5"/>
      <c r="D59" s="5"/>
      <c r="E59" s="5"/>
      <c r="F59" s="5"/>
      <c r="G59" s="5"/>
      <c r="H59" s="5"/>
      <c r="I59" s="5"/>
      <c r="J59" s="5"/>
      <c r="K59" s="5"/>
      <c r="L59" s="5"/>
      <c r="M59" s="5"/>
      <c r="N59" s="5"/>
      <c r="O59" s="5"/>
      <c r="P59" s="5"/>
      <c r="Q59" s="5"/>
      <c r="R59" s="5"/>
      <c r="S59" s="5"/>
      <c r="T59" s="5"/>
      <c r="U59" s="5"/>
      <c r="V59" s="5"/>
      <c r="W59" s="5"/>
    </row>
    <row r="60" spans="1:23">
      <c r="A60" s="5"/>
      <c r="B60" s="5"/>
      <c r="C60" s="5"/>
      <c r="D60" s="5"/>
      <c r="E60" s="5"/>
      <c r="F60" s="5"/>
      <c r="G60" s="5"/>
      <c r="H60" s="5"/>
      <c r="I60" s="5"/>
      <c r="J60" s="5"/>
      <c r="K60" s="5"/>
      <c r="L60" s="5"/>
      <c r="M60" s="5"/>
      <c r="N60" s="5"/>
      <c r="O60" s="5"/>
      <c r="P60" s="5"/>
      <c r="Q60" s="5"/>
      <c r="R60" s="5"/>
      <c r="S60" s="5"/>
      <c r="T60" s="5"/>
      <c r="U60" s="5"/>
      <c r="V60" s="5"/>
      <c r="W60" s="5"/>
    </row>
    <row r="61" spans="1:23">
      <c r="A61" s="30"/>
      <c r="B61" s="30"/>
      <c r="C61" s="30"/>
      <c r="D61" s="30"/>
      <c r="E61" s="30"/>
      <c r="F61" s="30"/>
      <c r="G61" s="30"/>
      <c r="H61" s="30"/>
      <c r="I61" s="30"/>
      <c r="J61" s="30"/>
      <c r="K61" s="30"/>
      <c r="L61" s="30"/>
      <c r="M61" s="30"/>
      <c r="N61" s="30"/>
      <c r="O61" s="30"/>
      <c r="P61" s="30"/>
      <c r="Q61" s="30"/>
      <c r="R61" s="30"/>
      <c r="S61" s="30"/>
      <c r="T61" s="30"/>
      <c r="U61" s="30"/>
      <c r="V61" s="30"/>
      <c r="W61" s="30"/>
    </row>
    <row r="62" spans="1:23">
      <c r="A62" s="30"/>
      <c r="B62" s="30"/>
      <c r="C62" s="30"/>
      <c r="D62" s="30"/>
      <c r="E62" s="30"/>
      <c r="F62" s="30"/>
      <c r="G62" s="30"/>
      <c r="H62" s="30"/>
      <c r="I62" s="30"/>
      <c r="J62" s="30"/>
      <c r="K62" s="30"/>
      <c r="L62" s="30"/>
      <c r="M62" s="30"/>
      <c r="N62" s="30"/>
      <c r="O62" s="30"/>
      <c r="P62" s="30"/>
      <c r="Q62" s="30"/>
      <c r="R62" s="30"/>
      <c r="S62" s="30"/>
      <c r="T62" s="30"/>
      <c r="U62" s="30"/>
      <c r="V62" s="30"/>
      <c r="W62" s="30"/>
    </row>
    <row r="63" spans="1:23">
      <c r="A63" s="30"/>
      <c r="B63" s="30"/>
      <c r="C63" s="30"/>
      <c r="D63" s="30"/>
      <c r="E63" s="30"/>
      <c r="F63" s="30"/>
      <c r="G63" s="30"/>
      <c r="H63" s="30"/>
      <c r="I63" s="30"/>
      <c r="J63" s="30"/>
      <c r="K63" s="30"/>
      <c r="L63" s="30"/>
      <c r="M63" s="30"/>
      <c r="N63" s="30"/>
      <c r="O63" s="30"/>
      <c r="P63" s="30"/>
      <c r="Q63" s="30"/>
      <c r="R63" s="30"/>
      <c r="S63" s="30"/>
      <c r="T63" s="30"/>
      <c r="U63" s="30"/>
      <c r="V63" s="30"/>
      <c r="W63" s="30"/>
    </row>
    <row r="64" spans="1:23">
      <c r="A64" s="30"/>
      <c r="B64" s="30"/>
      <c r="C64" s="30"/>
      <c r="D64" s="30"/>
      <c r="E64" s="30"/>
      <c r="F64" s="30"/>
      <c r="G64" s="30"/>
      <c r="H64" s="30"/>
      <c r="I64" s="30"/>
      <c r="J64" s="30"/>
      <c r="K64" s="30"/>
      <c r="L64" s="30"/>
      <c r="M64" s="30"/>
      <c r="N64" s="30"/>
      <c r="O64" s="30"/>
      <c r="P64" s="30"/>
      <c r="Q64" s="30"/>
      <c r="R64" s="30"/>
      <c r="S64" s="30"/>
      <c r="T64" s="30"/>
      <c r="U64" s="30"/>
      <c r="V64" s="30"/>
      <c r="W64" s="30"/>
    </row>
    <row r="65" spans="1:23">
      <c r="A65" s="30"/>
      <c r="B65" s="30"/>
      <c r="C65" s="30"/>
      <c r="D65" s="30"/>
      <c r="E65" s="30"/>
      <c r="F65" s="30"/>
      <c r="G65" s="30"/>
      <c r="H65" s="30"/>
      <c r="I65" s="30"/>
      <c r="J65" s="30"/>
      <c r="K65" s="30"/>
      <c r="L65" s="30"/>
      <c r="M65" s="30"/>
      <c r="N65" s="30"/>
      <c r="O65" s="30"/>
      <c r="P65" s="30"/>
      <c r="Q65" s="30"/>
      <c r="R65" s="30"/>
      <c r="S65" s="30"/>
      <c r="T65" s="30"/>
      <c r="U65" s="30"/>
      <c r="V65" s="30"/>
      <c r="W65" s="30"/>
    </row>
    <row r="66" spans="1:23">
      <c r="A66" s="30"/>
      <c r="B66" s="30"/>
      <c r="C66" s="30"/>
      <c r="D66" s="30"/>
      <c r="E66" s="30"/>
      <c r="F66" s="30"/>
      <c r="G66" s="30"/>
      <c r="H66" s="30"/>
      <c r="I66" s="30"/>
      <c r="J66" s="30"/>
      <c r="K66" s="30"/>
      <c r="L66" s="30"/>
      <c r="M66" s="30"/>
      <c r="N66" s="30"/>
      <c r="O66" s="30"/>
      <c r="P66" s="30"/>
      <c r="Q66" s="30"/>
      <c r="R66" s="30"/>
      <c r="S66" s="30"/>
      <c r="T66" s="30"/>
      <c r="U66" s="30"/>
      <c r="V66" s="30"/>
      <c r="W66" s="30"/>
    </row>
    <row r="67" spans="1:23">
      <c r="A67" s="30"/>
      <c r="B67" s="30"/>
      <c r="C67" s="30"/>
      <c r="D67" s="30"/>
      <c r="E67" s="30"/>
      <c r="F67" s="30"/>
      <c r="G67" s="30"/>
      <c r="H67" s="30"/>
      <c r="I67" s="30"/>
      <c r="J67" s="30"/>
      <c r="K67" s="30"/>
      <c r="L67" s="30"/>
      <c r="M67" s="30"/>
      <c r="N67" s="30"/>
      <c r="O67" s="30"/>
      <c r="P67" s="30"/>
      <c r="Q67" s="30"/>
      <c r="R67" s="30"/>
      <c r="S67" s="30"/>
      <c r="T67" s="30"/>
      <c r="U67" s="30"/>
      <c r="V67" s="30"/>
      <c r="W67" s="30"/>
    </row>
    <row r="68" spans="1:23">
      <c r="A68" s="30"/>
      <c r="B68" s="30"/>
      <c r="C68" s="30"/>
      <c r="D68" s="30"/>
      <c r="E68" s="30"/>
      <c r="F68" s="30"/>
      <c r="G68" s="30"/>
      <c r="H68" s="30"/>
      <c r="I68" s="30"/>
      <c r="J68" s="30"/>
      <c r="K68" s="30"/>
      <c r="L68" s="30"/>
      <c r="M68" s="30"/>
      <c r="N68" s="30"/>
      <c r="O68" s="30"/>
      <c r="P68" s="30"/>
      <c r="Q68" s="30"/>
      <c r="R68" s="30"/>
      <c r="S68" s="30"/>
      <c r="T68" s="30"/>
      <c r="U68" s="30"/>
      <c r="V68" s="30"/>
      <c r="W68" s="30"/>
    </row>
    <row r="69" spans="1:23">
      <c r="A69" s="30"/>
      <c r="B69" s="30"/>
      <c r="C69" s="30"/>
      <c r="D69" s="30"/>
      <c r="E69" s="30"/>
      <c r="F69" s="30"/>
      <c r="G69" s="30"/>
      <c r="H69" s="30"/>
      <c r="I69" s="30"/>
      <c r="J69" s="30"/>
      <c r="K69" s="30"/>
      <c r="L69" s="30"/>
      <c r="M69" s="30"/>
      <c r="N69" s="30"/>
      <c r="O69" s="30"/>
      <c r="P69" s="30"/>
      <c r="Q69" s="30"/>
      <c r="R69" s="30"/>
      <c r="S69" s="30"/>
      <c r="T69" s="30"/>
      <c r="U69" s="30"/>
      <c r="V69" s="30"/>
      <c r="W69" s="30"/>
    </row>
    <row r="70" spans="1:23">
      <c r="A70" s="30"/>
      <c r="B70" s="30"/>
      <c r="C70" s="30"/>
      <c r="D70" s="30"/>
      <c r="E70" s="30"/>
      <c r="F70" s="30"/>
      <c r="G70" s="30"/>
      <c r="H70" s="30"/>
      <c r="I70" s="30"/>
      <c r="J70" s="30"/>
      <c r="K70" s="30"/>
      <c r="L70" s="30"/>
      <c r="M70" s="30"/>
      <c r="N70" s="30"/>
      <c r="O70" s="30"/>
      <c r="P70" s="30"/>
      <c r="Q70" s="30"/>
      <c r="R70" s="30"/>
      <c r="S70" s="30"/>
      <c r="T70" s="30"/>
      <c r="U70" s="30"/>
      <c r="V70" s="30"/>
      <c r="W70" s="30"/>
    </row>
    <row r="71" spans="1:23">
      <c r="A71" s="30"/>
      <c r="B71" s="30"/>
      <c r="C71" s="30"/>
      <c r="D71" s="30"/>
      <c r="E71" s="30"/>
      <c r="F71" s="30"/>
      <c r="G71" s="30"/>
      <c r="H71" s="30"/>
      <c r="I71" s="30"/>
      <c r="J71" s="30"/>
      <c r="K71" s="30"/>
      <c r="L71" s="30"/>
      <c r="M71" s="30"/>
      <c r="N71" s="30"/>
      <c r="O71" s="30"/>
      <c r="P71" s="30"/>
      <c r="Q71" s="30"/>
      <c r="R71" s="30"/>
      <c r="S71" s="30"/>
      <c r="T71" s="30"/>
      <c r="U71" s="30"/>
      <c r="V71" s="30"/>
      <c r="W71" s="30"/>
    </row>
    <row r="72" spans="1:23">
      <c r="A72" s="30"/>
      <c r="B72" s="30"/>
      <c r="C72" s="30"/>
      <c r="D72" s="30"/>
      <c r="E72" s="30"/>
      <c r="F72" s="30"/>
      <c r="G72" s="30"/>
      <c r="H72" s="30"/>
      <c r="I72" s="30"/>
      <c r="J72" s="30"/>
      <c r="K72" s="30"/>
      <c r="L72" s="30"/>
      <c r="M72" s="30"/>
      <c r="N72" s="30"/>
      <c r="O72" s="30"/>
      <c r="P72" s="30"/>
      <c r="Q72" s="30"/>
      <c r="R72" s="30"/>
      <c r="S72" s="30"/>
      <c r="T72" s="30"/>
      <c r="U72" s="30"/>
      <c r="V72" s="30"/>
      <c r="W72" s="30"/>
    </row>
    <row r="73" spans="1:23">
      <c r="A73" s="30"/>
      <c r="B73" s="30"/>
      <c r="C73" s="30"/>
      <c r="D73" s="30"/>
      <c r="E73" s="30"/>
      <c r="F73" s="30"/>
      <c r="G73" s="30"/>
      <c r="H73" s="30"/>
      <c r="I73" s="30"/>
      <c r="J73" s="30"/>
      <c r="K73" s="30"/>
      <c r="L73" s="30"/>
      <c r="M73" s="30"/>
      <c r="N73" s="30"/>
      <c r="O73" s="30"/>
      <c r="P73" s="30"/>
      <c r="Q73" s="30"/>
      <c r="R73" s="30"/>
      <c r="S73" s="30"/>
      <c r="T73" s="30"/>
      <c r="U73" s="30"/>
      <c r="V73" s="30"/>
      <c r="W73" s="30"/>
    </row>
    <row r="74" spans="1:23">
      <c r="A74" s="30"/>
      <c r="B74" s="30"/>
      <c r="C74" s="30"/>
      <c r="D74" s="30"/>
      <c r="E74" s="30"/>
      <c r="F74" s="30"/>
      <c r="G74" s="30"/>
      <c r="H74" s="30"/>
      <c r="I74" s="30"/>
      <c r="J74" s="30"/>
      <c r="K74" s="30"/>
      <c r="L74" s="30"/>
      <c r="M74" s="30"/>
      <c r="N74" s="30"/>
      <c r="O74" s="30"/>
      <c r="P74" s="30"/>
      <c r="Q74" s="30"/>
      <c r="R74" s="30"/>
      <c r="S74" s="30"/>
      <c r="T74" s="30"/>
      <c r="U74" s="30"/>
      <c r="V74" s="30"/>
      <c r="W74" s="30"/>
    </row>
    <row r="75" spans="1:23">
      <c r="A75" s="30"/>
      <c r="B75" s="30"/>
      <c r="C75" s="30"/>
      <c r="D75" s="30"/>
      <c r="E75" s="30"/>
      <c r="F75" s="30"/>
      <c r="G75" s="30"/>
      <c r="H75" s="30"/>
      <c r="I75" s="30"/>
      <c r="J75" s="30"/>
      <c r="K75" s="30"/>
      <c r="L75" s="30"/>
      <c r="M75" s="30"/>
      <c r="N75" s="30"/>
      <c r="O75" s="30"/>
      <c r="P75" s="30"/>
      <c r="Q75" s="30"/>
      <c r="R75" s="30"/>
      <c r="S75" s="30"/>
      <c r="T75" s="30"/>
      <c r="U75" s="30"/>
      <c r="V75" s="30"/>
      <c r="W75" s="30"/>
    </row>
    <row r="76" spans="1:23">
      <c r="A76" s="30"/>
      <c r="B76" s="30"/>
      <c r="C76" s="30"/>
      <c r="D76" s="30"/>
      <c r="E76" s="30"/>
      <c r="F76" s="30"/>
      <c r="G76" s="30"/>
      <c r="H76" s="30"/>
      <c r="I76" s="30"/>
      <c r="J76" s="30"/>
      <c r="K76" s="30"/>
      <c r="L76" s="30"/>
      <c r="M76" s="30"/>
      <c r="N76" s="30"/>
      <c r="O76" s="30"/>
      <c r="P76" s="30"/>
      <c r="Q76" s="30"/>
      <c r="R76" s="30"/>
      <c r="S76" s="30"/>
      <c r="T76" s="30"/>
      <c r="U76" s="30"/>
      <c r="V76" s="30"/>
      <c r="W76" s="30"/>
    </row>
    <row r="77" spans="1:23">
      <c r="A77" s="30"/>
      <c r="B77" s="30"/>
      <c r="C77" s="30"/>
      <c r="D77" s="30"/>
      <c r="E77" s="30"/>
      <c r="F77" s="30"/>
      <c r="G77" s="30"/>
      <c r="H77" s="30"/>
      <c r="I77" s="30"/>
      <c r="J77" s="30"/>
      <c r="K77" s="30"/>
      <c r="L77" s="30"/>
      <c r="M77" s="30"/>
      <c r="N77" s="30"/>
      <c r="O77" s="30"/>
      <c r="P77" s="30"/>
      <c r="Q77" s="30"/>
      <c r="R77" s="30"/>
      <c r="S77" s="30"/>
      <c r="T77" s="30"/>
      <c r="U77" s="30"/>
      <c r="V77" s="30"/>
      <c r="W77" s="30"/>
    </row>
    <row r="78" spans="1:23">
      <c r="A78" s="30"/>
      <c r="B78" s="30"/>
      <c r="C78" s="30"/>
      <c r="D78" s="30"/>
      <c r="E78" s="30"/>
      <c r="F78" s="30"/>
      <c r="G78" s="30"/>
      <c r="H78" s="30"/>
      <c r="I78" s="30"/>
      <c r="J78" s="30"/>
      <c r="K78" s="30"/>
      <c r="L78" s="30"/>
      <c r="M78" s="30"/>
      <c r="N78" s="30"/>
      <c r="O78" s="30"/>
      <c r="P78" s="30"/>
      <c r="Q78" s="30"/>
      <c r="R78" s="30"/>
      <c r="S78" s="30"/>
      <c r="T78" s="30"/>
      <c r="U78" s="30"/>
      <c r="V78" s="30"/>
      <c r="W78" s="30"/>
    </row>
    <row r="79" spans="1:23">
      <c r="A79" s="30"/>
      <c r="B79" s="30"/>
      <c r="C79" s="30"/>
      <c r="D79" s="30"/>
      <c r="E79" s="30"/>
      <c r="F79" s="30"/>
      <c r="G79" s="30"/>
      <c r="H79" s="30"/>
      <c r="I79" s="30"/>
      <c r="J79" s="30"/>
      <c r="K79" s="30"/>
      <c r="L79" s="30"/>
      <c r="M79" s="30"/>
      <c r="N79" s="30"/>
      <c r="O79" s="30"/>
      <c r="P79" s="30"/>
      <c r="Q79" s="30"/>
      <c r="R79" s="30"/>
      <c r="S79" s="30"/>
      <c r="T79" s="30"/>
      <c r="U79" s="30"/>
      <c r="V79" s="30"/>
      <c r="W79" s="30"/>
    </row>
    <row r="80" spans="1:23">
      <c r="A80" s="30"/>
      <c r="B80" s="30"/>
      <c r="C80" s="30"/>
      <c r="D80" s="30"/>
      <c r="E80" s="30"/>
      <c r="F80" s="30"/>
      <c r="G80" s="30"/>
      <c r="H80" s="30"/>
      <c r="I80" s="30"/>
      <c r="J80" s="30"/>
      <c r="K80" s="30"/>
      <c r="L80" s="30"/>
      <c r="M80" s="30"/>
      <c r="N80" s="30"/>
      <c r="O80" s="30"/>
      <c r="P80" s="30"/>
      <c r="Q80" s="30"/>
      <c r="R80" s="30"/>
      <c r="S80" s="30"/>
      <c r="T80" s="30"/>
      <c r="U80" s="30"/>
      <c r="V80" s="30"/>
      <c r="W80" s="30"/>
    </row>
    <row r="81" spans="1:23">
      <c r="A81" s="30"/>
      <c r="B81" s="30"/>
      <c r="C81" s="30"/>
      <c r="D81" s="30"/>
      <c r="E81" s="30"/>
      <c r="F81" s="30"/>
      <c r="G81" s="30"/>
      <c r="H81" s="30"/>
      <c r="I81" s="30"/>
      <c r="J81" s="30"/>
      <c r="K81" s="30"/>
      <c r="L81" s="30"/>
      <c r="M81" s="30"/>
      <c r="N81" s="30"/>
      <c r="O81" s="30"/>
      <c r="P81" s="30"/>
      <c r="Q81" s="30"/>
      <c r="R81" s="30"/>
      <c r="S81" s="30"/>
      <c r="T81" s="30"/>
      <c r="U81" s="30"/>
      <c r="V81" s="30"/>
      <c r="W81" s="30"/>
    </row>
    <row r="82" spans="1:23">
      <c r="A82" s="30"/>
      <c r="B82" s="30"/>
      <c r="C82" s="30"/>
      <c r="D82" s="30"/>
      <c r="E82" s="30"/>
      <c r="F82" s="30"/>
      <c r="G82" s="30"/>
      <c r="H82" s="30"/>
      <c r="I82" s="30"/>
      <c r="J82" s="30"/>
      <c r="K82" s="30"/>
      <c r="L82" s="30"/>
      <c r="M82" s="30"/>
      <c r="N82" s="30"/>
      <c r="O82" s="30"/>
      <c r="P82" s="30"/>
      <c r="Q82" s="30"/>
      <c r="R82" s="30"/>
      <c r="S82" s="30"/>
      <c r="T82" s="30"/>
      <c r="U82" s="30"/>
      <c r="V82" s="30"/>
      <c r="W82" s="30"/>
    </row>
    <row r="83" spans="1:23">
      <c r="A83" s="30"/>
      <c r="B83" s="30"/>
      <c r="C83" s="30"/>
      <c r="D83" s="30"/>
      <c r="E83" s="30"/>
      <c r="F83" s="30"/>
      <c r="G83" s="30"/>
      <c r="H83" s="30"/>
      <c r="I83" s="30"/>
      <c r="J83" s="30"/>
      <c r="K83" s="30"/>
      <c r="L83" s="30"/>
      <c r="M83" s="30"/>
      <c r="N83" s="30"/>
      <c r="O83" s="30"/>
      <c r="P83" s="30"/>
      <c r="Q83" s="30"/>
      <c r="R83" s="30"/>
      <c r="S83" s="30"/>
      <c r="T83" s="30"/>
      <c r="U83" s="30"/>
      <c r="V83" s="30"/>
      <c r="W83" s="30"/>
    </row>
    <row r="84" spans="1:23">
      <c r="A84" s="30"/>
      <c r="B84" s="30"/>
      <c r="C84" s="30"/>
      <c r="D84" s="30"/>
      <c r="E84" s="30"/>
      <c r="F84" s="30"/>
      <c r="G84" s="30"/>
      <c r="H84" s="30"/>
      <c r="I84" s="30"/>
      <c r="J84" s="30"/>
      <c r="K84" s="30"/>
      <c r="L84" s="30"/>
      <c r="M84" s="30"/>
      <c r="N84" s="30"/>
      <c r="O84" s="30"/>
      <c r="P84" s="30"/>
      <c r="Q84" s="30"/>
      <c r="R84" s="30"/>
      <c r="S84" s="30"/>
      <c r="T84" s="30"/>
      <c r="U84" s="30"/>
      <c r="V84" s="30"/>
      <c r="W84" s="30"/>
    </row>
    <row r="85" spans="1:23">
      <c r="A85" s="30"/>
      <c r="B85" s="30"/>
      <c r="C85" s="30"/>
      <c r="D85" s="30"/>
      <c r="E85" s="30"/>
      <c r="F85" s="30"/>
      <c r="G85" s="30"/>
      <c r="H85" s="30"/>
      <c r="I85" s="30"/>
      <c r="J85" s="30"/>
      <c r="K85" s="30"/>
      <c r="L85" s="30"/>
      <c r="M85" s="30"/>
      <c r="N85" s="30"/>
      <c r="O85" s="30"/>
      <c r="P85" s="30"/>
      <c r="Q85" s="30"/>
      <c r="R85" s="30"/>
      <c r="S85" s="30"/>
      <c r="T85" s="30"/>
      <c r="U85" s="30"/>
      <c r="V85" s="30"/>
      <c r="W85" s="30"/>
    </row>
    <row r="86" spans="1:23">
      <c r="A86" s="30"/>
      <c r="B86" s="30"/>
      <c r="C86" s="30"/>
      <c r="D86" s="30"/>
      <c r="E86" s="30"/>
      <c r="F86" s="30"/>
      <c r="G86" s="30"/>
      <c r="H86" s="30"/>
      <c r="I86" s="30"/>
      <c r="J86" s="30"/>
      <c r="K86" s="30"/>
      <c r="L86" s="30"/>
      <c r="M86" s="30"/>
      <c r="N86" s="30"/>
      <c r="O86" s="30"/>
      <c r="P86" s="30"/>
      <c r="Q86" s="30"/>
      <c r="R86" s="30"/>
      <c r="S86" s="30"/>
      <c r="T86" s="30"/>
      <c r="U86" s="30"/>
      <c r="V86" s="30"/>
      <c r="W86" s="30"/>
    </row>
    <row r="87" spans="1:23">
      <c r="A87" s="30"/>
      <c r="B87" s="30"/>
      <c r="C87" s="30"/>
      <c r="D87" s="30"/>
      <c r="E87" s="30"/>
      <c r="F87" s="30"/>
      <c r="G87" s="30"/>
      <c r="H87" s="30"/>
      <c r="I87" s="30"/>
      <c r="J87" s="30"/>
      <c r="K87" s="30"/>
      <c r="L87" s="30"/>
      <c r="M87" s="30"/>
      <c r="N87" s="30"/>
      <c r="O87" s="30"/>
      <c r="P87" s="30"/>
      <c r="Q87" s="30"/>
      <c r="R87" s="30"/>
      <c r="S87" s="30"/>
      <c r="T87" s="30"/>
      <c r="U87" s="30"/>
      <c r="V87" s="30"/>
      <c r="W87" s="30"/>
    </row>
    <row r="88" spans="1:23">
      <c r="A88" s="30"/>
      <c r="B88" s="30"/>
      <c r="C88" s="30"/>
      <c r="D88" s="30"/>
      <c r="E88" s="30"/>
      <c r="F88" s="30"/>
      <c r="G88" s="30"/>
      <c r="H88" s="30"/>
      <c r="I88" s="30"/>
      <c r="J88" s="30"/>
      <c r="K88" s="30"/>
      <c r="L88" s="30"/>
      <c r="M88" s="30"/>
      <c r="N88" s="30"/>
      <c r="O88" s="30"/>
      <c r="P88" s="30"/>
      <c r="Q88" s="30"/>
      <c r="R88" s="30"/>
      <c r="S88" s="30"/>
      <c r="T88" s="30"/>
      <c r="U88" s="30"/>
      <c r="V88" s="30"/>
      <c r="W88" s="30"/>
    </row>
    <row r="89" spans="1:23">
      <c r="A89" s="30"/>
      <c r="B89" s="30"/>
      <c r="C89" s="30"/>
      <c r="D89" s="30"/>
      <c r="E89" s="30"/>
      <c r="F89" s="30"/>
      <c r="G89" s="30"/>
      <c r="H89" s="30"/>
      <c r="I89" s="30"/>
      <c r="J89" s="30"/>
      <c r="K89" s="30"/>
      <c r="L89" s="30"/>
      <c r="M89" s="30"/>
      <c r="N89" s="30"/>
      <c r="O89" s="30"/>
      <c r="P89" s="30"/>
      <c r="Q89" s="30"/>
      <c r="R89" s="30"/>
      <c r="S89" s="30"/>
      <c r="T89" s="30"/>
      <c r="U89" s="30"/>
      <c r="V89" s="30"/>
      <c r="W89" s="30"/>
    </row>
    <row r="90" spans="1:23">
      <c r="A90" s="30"/>
      <c r="B90" s="30"/>
      <c r="C90" s="30"/>
      <c r="D90" s="30"/>
      <c r="E90" s="30"/>
      <c r="F90" s="30"/>
      <c r="G90" s="30"/>
      <c r="H90" s="30"/>
      <c r="I90" s="30"/>
      <c r="J90" s="30"/>
      <c r="K90" s="30"/>
      <c r="L90" s="30"/>
      <c r="M90" s="30"/>
      <c r="N90" s="30"/>
      <c r="O90" s="30"/>
      <c r="P90" s="30"/>
      <c r="Q90" s="30"/>
      <c r="R90" s="30"/>
      <c r="S90" s="30"/>
      <c r="T90" s="30"/>
      <c r="U90" s="30"/>
      <c r="V90" s="30"/>
      <c r="W90" s="30"/>
    </row>
    <row r="91" spans="1:23">
      <c r="A91" s="30"/>
      <c r="B91" s="30"/>
      <c r="C91" s="30"/>
      <c r="D91" s="30"/>
      <c r="E91" s="30"/>
      <c r="F91" s="30"/>
      <c r="G91" s="30"/>
      <c r="H91" s="30"/>
      <c r="I91" s="30"/>
      <c r="J91" s="30"/>
      <c r="K91" s="30"/>
      <c r="L91" s="30"/>
      <c r="M91" s="30"/>
      <c r="N91" s="30"/>
      <c r="O91" s="30"/>
      <c r="P91" s="30"/>
      <c r="Q91" s="30"/>
      <c r="R91" s="30"/>
      <c r="S91" s="30"/>
      <c r="T91" s="30"/>
      <c r="U91" s="30"/>
      <c r="V91" s="30"/>
      <c r="W91" s="30"/>
    </row>
    <row r="92" spans="1:23">
      <c r="A92" s="30"/>
      <c r="B92" s="30"/>
      <c r="C92" s="30"/>
      <c r="D92" s="30"/>
      <c r="E92" s="30"/>
      <c r="F92" s="30"/>
      <c r="G92" s="30"/>
      <c r="H92" s="30"/>
      <c r="I92" s="30"/>
      <c r="J92" s="30"/>
      <c r="K92" s="30"/>
      <c r="L92" s="30"/>
      <c r="M92" s="30"/>
      <c r="N92" s="30"/>
      <c r="O92" s="30"/>
      <c r="P92" s="30"/>
      <c r="Q92" s="30"/>
      <c r="R92" s="30"/>
      <c r="S92" s="30"/>
      <c r="T92" s="30"/>
      <c r="U92" s="30"/>
      <c r="V92" s="30"/>
      <c r="W92" s="30"/>
    </row>
    <row r="93" spans="1:23">
      <c r="A93" s="30"/>
      <c r="B93" s="30"/>
      <c r="C93" s="30"/>
      <c r="D93" s="30"/>
      <c r="E93" s="30"/>
      <c r="F93" s="30"/>
      <c r="G93" s="30"/>
      <c r="H93" s="30"/>
      <c r="I93" s="30"/>
      <c r="J93" s="30"/>
      <c r="K93" s="30"/>
      <c r="L93" s="30"/>
      <c r="M93" s="30"/>
      <c r="N93" s="30"/>
      <c r="O93" s="30"/>
      <c r="P93" s="30"/>
      <c r="Q93" s="30"/>
      <c r="R93" s="30"/>
      <c r="S93" s="30"/>
      <c r="T93" s="30"/>
      <c r="U93" s="30"/>
      <c r="V93" s="30"/>
      <c r="W93" s="30"/>
    </row>
    <row r="94" spans="1:23">
      <c r="A94" s="30"/>
      <c r="B94" s="30"/>
      <c r="C94" s="30"/>
      <c r="D94" s="30"/>
      <c r="E94" s="30"/>
      <c r="F94" s="30"/>
      <c r="G94" s="30"/>
      <c r="H94" s="30"/>
      <c r="I94" s="30"/>
      <c r="J94" s="30"/>
      <c r="K94" s="30"/>
      <c r="L94" s="30"/>
      <c r="M94" s="30"/>
      <c r="N94" s="30"/>
      <c r="O94" s="30"/>
      <c r="P94" s="30"/>
      <c r="Q94" s="30"/>
      <c r="R94" s="30"/>
      <c r="S94" s="30"/>
      <c r="T94" s="30"/>
      <c r="U94" s="30"/>
      <c r="V94" s="30"/>
      <c r="W94" s="30"/>
    </row>
  </sheetData>
  <sheetProtection sheet="1" objects="1" scenarios="1"/>
  <customSheetViews>
    <customSheetView guid="{68560EC1-444A-433C-902D-992DE999EB0C}" scale="140">
      <pageMargins left="0.7" right="0.7" top="0.75" bottom="0.75" header="0.3" footer="0.3"/>
      <pageSetup paperSize="9" orientation="landscape" r:id="rId1"/>
    </customSheetView>
  </customSheetViews>
  <mergeCells count="74">
    <mergeCell ref="F46:G46"/>
    <mergeCell ref="H46:I46"/>
    <mergeCell ref="J46:K46"/>
    <mergeCell ref="A54:E54"/>
    <mergeCell ref="A55:E55"/>
    <mergeCell ref="A56:E56"/>
    <mergeCell ref="A47:E47"/>
    <mergeCell ref="A48:E48"/>
    <mergeCell ref="A49:E49"/>
    <mergeCell ref="A50:E50"/>
    <mergeCell ref="A51:E51"/>
    <mergeCell ref="A52:E52"/>
    <mergeCell ref="A41:E41"/>
    <mergeCell ref="A42:E42"/>
    <mergeCell ref="A43:E43"/>
    <mergeCell ref="A53:E53"/>
    <mergeCell ref="A46:E46"/>
    <mergeCell ref="A37:E37"/>
    <mergeCell ref="A40:E40"/>
    <mergeCell ref="P37:T37"/>
    <mergeCell ref="A38:E38"/>
    <mergeCell ref="P38:T38"/>
    <mergeCell ref="A39:E39"/>
    <mergeCell ref="P39:T39"/>
    <mergeCell ref="P40:T40"/>
    <mergeCell ref="L38:N38"/>
    <mergeCell ref="L39:N39"/>
    <mergeCell ref="A34:E34"/>
    <mergeCell ref="P34:T34"/>
    <mergeCell ref="A35:E35"/>
    <mergeCell ref="P35:T35"/>
    <mergeCell ref="A36:E36"/>
    <mergeCell ref="P36:T36"/>
    <mergeCell ref="L35:N35"/>
    <mergeCell ref="L36:N36"/>
    <mergeCell ref="A30:E30"/>
    <mergeCell ref="P30:T30"/>
    <mergeCell ref="P31:T31"/>
    <mergeCell ref="P32:T32"/>
    <mergeCell ref="A33:E33"/>
    <mergeCell ref="P33:T33"/>
    <mergeCell ref="L33:N33"/>
    <mergeCell ref="A27:E27"/>
    <mergeCell ref="P27:T27"/>
    <mergeCell ref="A28:E28"/>
    <mergeCell ref="P28:T28"/>
    <mergeCell ref="A29:E29"/>
    <mergeCell ref="P29:T29"/>
    <mergeCell ref="A26:E26"/>
    <mergeCell ref="T4:U4"/>
    <mergeCell ref="B6:F6"/>
    <mergeCell ref="A22:E22"/>
    <mergeCell ref="A23:E23"/>
    <mergeCell ref="A24:E24"/>
    <mergeCell ref="A25:E25"/>
    <mergeCell ref="Q23:T25"/>
    <mergeCell ref="P21:P22"/>
    <mergeCell ref="Q21:T22"/>
    <mergeCell ref="U21:V22"/>
    <mergeCell ref="P26:T26"/>
    <mergeCell ref="A21:F21"/>
    <mergeCell ref="B4:D4"/>
    <mergeCell ref="E4:H4"/>
    <mergeCell ref="I4:J4"/>
    <mergeCell ref="K4:S4"/>
    <mergeCell ref="P2:R2"/>
    <mergeCell ref="T2:V2"/>
    <mergeCell ref="T3:V3"/>
    <mergeCell ref="B1:H1"/>
    <mergeCell ref="B2:H2"/>
    <mergeCell ref="B3:I3"/>
    <mergeCell ref="K1:N1"/>
    <mergeCell ref="K3:N3"/>
    <mergeCell ref="K2:N2"/>
  </mergeCells>
  <pageMargins left="0.7" right="0.7" top="0.75" bottom="0.75" header="0.3" footer="0.3"/>
  <pageSetup paperSize="8" scale="58"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zoomScaleNormal="100" zoomScalePageLayoutView="50" workbookViewId="0"/>
  </sheetViews>
  <sheetFormatPr defaultRowHeight="14.5"/>
  <cols>
    <col min="1" max="1" width="2.26953125" customWidth="1"/>
    <col min="11" max="11" width="1.453125" customWidth="1"/>
    <col min="12" max="12" width="2.81640625" customWidth="1"/>
    <col min="13" max="13" width="9.1796875" customWidth="1"/>
    <col min="14" max="14" width="43.7265625" customWidth="1"/>
    <col min="15" max="15" width="14.453125" customWidth="1"/>
    <col min="16" max="16" width="13.81640625" customWidth="1"/>
    <col min="17" max="17" width="3.7265625" customWidth="1"/>
    <col min="18" max="18" width="51.26953125" customWidth="1"/>
    <col min="19" max="19" width="17.1796875" customWidth="1"/>
    <col min="20" max="20" width="16.453125" customWidth="1"/>
    <col min="21" max="21" width="3.54296875" customWidth="1"/>
    <col min="22" max="22" width="3" customWidth="1"/>
    <col min="23" max="23" width="34" customWidth="1"/>
    <col min="24" max="24" width="14" customWidth="1"/>
    <col min="25" max="25" width="13" customWidth="1"/>
    <col min="26" max="26" width="12.81640625" customWidth="1"/>
    <col min="27" max="27" width="6.453125" customWidth="1"/>
    <col min="28" max="28" width="9.1796875" customWidth="1"/>
    <col min="29" max="29" width="11" customWidth="1"/>
  </cols>
  <sheetData>
    <row r="1" spans="2:27" ht="16" thickBot="1">
      <c r="B1" s="477" t="s">
        <v>63</v>
      </c>
      <c r="C1" s="478"/>
      <c r="D1" s="478"/>
      <c r="E1" s="479"/>
      <c r="F1" s="106"/>
      <c r="G1" s="480" t="str">
        <f>Basuppgifter!A6</f>
        <v>ÅRSREDOVISNING</v>
      </c>
      <c r="H1" s="481"/>
      <c r="I1" s="481"/>
      <c r="J1" s="482"/>
      <c r="K1" s="31"/>
      <c r="U1" s="32"/>
      <c r="V1" s="32"/>
      <c r="W1" s="210" t="s">
        <v>106</v>
      </c>
      <c r="X1" s="98"/>
      <c r="Y1" s="98"/>
      <c r="Z1" s="98"/>
      <c r="AA1" s="99"/>
    </row>
    <row r="2" spans="2:27" ht="15.5">
      <c r="B2" s="483" t="str">
        <f>Basuppgifter!C3</f>
        <v>Klippans kommun</v>
      </c>
      <c r="C2" s="484"/>
      <c r="D2" s="484"/>
      <c r="E2" s="485"/>
      <c r="G2" s="486" t="s">
        <v>66</v>
      </c>
      <c r="H2" s="487"/>
      <c r="I2" s="487"/>
      <c r="J2" s="488"/>
      <c r="K2" s="33"/>
      <c r="M2" s="489" t="s">
        <v>99</v>
      </c>
      <c r="N2" s="490"/>
      <c r="O2" s="490"/>
      <c r="P2" s="491"/>
      <c r="Q2" s="89"/>
      <c r="R2" s="159" t="s">
        <v>103</v>
      </c>
      <c r="S2" s="160"/>
      <c r="T2" s="100"/>
      <c r="U2" s="34"/>
      <c r="V2" s="34"/>
      <c r="W2" s="211" t="s">
        <v>107</v>
      </c>
      <c r="X2" s="215" t="s">
        <v>174</v>
      </c>
      <c r="Y2" s="215" t="s">
        <v>175</v>
      </c>
      <c r="Z2" s="215" t="s">
        <v>72</v>
      </c>
      <c r="AA2" s="216" t="s">
        <v>108</v>
      </c>
    </row>
    <row r="3" spans="2:27" ht="15.5">
      <c r="B3" s="503" t="str">
        <f>Basuppgifter!D3</f>
        <v>264 80 KLIPPAN</v>
      </c>
      <c r="C3" s="515"/>
      <c r="D3" s="515"/>
      <c r="E3" s="516"/>
      <c r="G3" s="517" t="str">
        <f>CONCATENATE(Basuppgifter!B6,"   -  ",Basuppgifter!C6)</f>
        <v>2019-01-01   -  2019-12-31</v>
      </c>
      <c r="H3" s="518"/>
      <c r="I3" s="519"/>
      <c r="J3" s="520"/>
      <c r="K3" s="35"/>
      <c r="M3" s="521" t="s">
        <v>100</v>
      </c>
      <c r="N3" s="515"/>
      <c r="O3" s="515"/>
      <c r="P3" s="522"/>
      <c r="Q3" s="34"/>
      <c r="R3" s="90"/>
      <c r="S3" s="51"/>
      <c r="T3" s="91"/>
      <c r="U3" s="34"/>
      <c r="V3" s="34"/>
      <c r="W3" s="212">
        <f>Redovisningsblad!A47</f>
        <v>0</v>
      </c>
      <c r="X3" s="213">
        <f>Redovisningsblad!G47</f>
        <v>0</v>
      </c>
      <c r="Y3" s="213">
        <f>Redovisningsblad!I47</f>
        <v>0</v>
      </c>
      <c r="Z3" s="213">
        <f>Redovisningsblad!K47</f>
        <v>0</v>
      </c>
      <c r="AA3" s="100"/>
    </row>
    <row r="4" spans="2:27" ht="15" thickBot="1">
      <c r="B4" s="107"/>
      <c r="C4" s="30"/>
      <c r="D4" s="30"/>
      <c r="E4" s="30"/>
      <c r="F4" s="30"/>
      <c r="G4" s="30"/>
      <c r="H4" s="30"/>
      <c r="I4" s="30"/>
      <c r="J4" s="44"/>
      <c r="K4" s="30"/>
      <c r="M4" s="71"/>
      <c r="N4" s="37"/>
      <c r="O4" s="37"/>
      <c r="P4" s="72"/>
      <c r="Q4" s="34"/>
      <c r="R4" s="206" t="s">
        <v>69</v>
      </c>
      <c r="S4" s="161" t="s">
        <v>101</v>
      </c>
      <c r="T4" s="207" t="s">
        <v>104</v>
      </c>
      <c r="U4" s="34"/>
      <c r="V4" s="34"/>
      <c r="W4" s="212">
        <f>Redovisningsblad!A48</f>
        <v>0</v>
      </c>
      <c r="X4" s="213">
        <f>Redovisningsblad!G48</f>
        <v>0</v>
      </c>
      <c r="Y4" s="213">
        <f>Redovisningsblad!I48</f>
        <v>0</v>
      </c>
      <c r="Z4" s="213">
        <f>Redovisningsblad!K48</f>
        <v>0</v>
      </c>
      <c r="AA4" s="101"/>
    </row>
    <row r="5" spans="2:27">
      <c r="B5" s="513" t="s">
        <v>68</v>
      </c>
      <c r="C5" s="514"/>
      <c r="D5" s="514"/>
      <c r="E5" s="514"/>
      <c r="F5" s="54"/>
      <c r="G5" s="54"/>
      <c r="H5" s="54"/>
      <c r="I5" s="54"/>
      <c r="J5" s="56"/>
      <c r="M5" s="182" t="s">
        <v>69</v>
      </c>
      <c r="N5" s="183"/>
      <c r="O5" s="67" t="s">
        <v>101</v>
      </c>
      <c r="P5" s="189" t="s">
        <v>98</v>
      </c>
      <c r="Q5" s="34"/>
      <c r="R5" s="202" t="str">
        <f>Basuppgifter!A30</f>
        <v>Swedbank 8214-9 000 000 000-0</v>
      </c>
      <c r="S5" s="208">
        <f>Redovisningsblad!V18</f>
        <v>1</v>
      </c>
      <c r="T5" s="73" t="s">
        <v>6</v>
      </c>
      <c r="U5" s="34"/>
      <c r="V5" s="34"/>
      <c r="W5" s="212">
        <f>Redovisningsblad!A49</f>
        <v>0</v>
      </c>
      <c r="X5" s="213">
        <f>Redovisningsblad!G49</f>
        <v>0</v>
      </c>
      <c r="Y5" s="213">
        <f>Redovisningsblad!I49</f>
        <v>0</v>
      </c>
      <c r="Z5" s="213">
        <f>Redovisningsblad!K49</f>
        <v>0</v>
      </c>
      <c r="AA5" s="101"/>
    </row>
    <row r="6" spans="2:27">
      <c r="B6" s="492" t="s">
        <v>10</v>
      </c>
      <c r="C6" s="493"/>
      <c r="D6" s="494"/>
      <c r="E6" s="495" t="s">
        <v>11</v>
      </c>
      <c r="F6" s="493"/>
      <c r="G6" s="494"/>
      <c r="H6" s="496" t="s">
        <v>12</v>
      </c>
      <c r="I6" s="493"/>
      <c r="J6" s="497"/>
      <c r="K6" s="38"/>
      <c r="M6" s="507" t="str">
        <f>Basuppgifter!A30</f>
        <v>Swedbank 8214-9 000 000 000-0</v>
      </c>
      <c r="N6" s="508"/>
      <c r="O6" s="184">
        <f>Redovisningsblad!V6</f>
        <v>1</v>
      </c>
      <c r="P6" s="73"/>
      <c r="Q6" s="34"/>
      <c r="R6" s="192" t="str">
        <f>Redovisningsblad!A22</f>
        <v xml:space="preserve"> </v>
      </c>
      <c r="S6" s="209">
        <f>Redovisningsblad!N22</f>
        <v>0</v>
      </c>
      <c r="T6" s="73"/>
      <c r="U6" s="34"/>
      <c r="V6" s="34"/>
      <c r="W6" s="212">
        <f>Redovisningsblad!A50</f>
        <v>0</v>
      </c>
      <c r="X6" s="213">
        <f>Redovisningsblad!G50</f>
        <v>0</v>
      </c>
      <c r="Y6" s="213">
        <f>Redovisningsblad!I50</f>
        <v>0</v>
      </c>
      <c r="Z6" s="213">
        <f>Redovisningsblad!K50</f>
        <v>0</v>
      </c>
      <c r="AA6" s="100"/>
    </row>
    <row r="7" spans="2:27">
      <c r="B7" s="500">
        <f>Basuppgifter!A9</f>
        <v>0</v>
      </c>
      <c r="C7" s="501"/>
      <c r="D7" s="502"/>
      <c r="E7" s="503">
        <f>Basuppgifter!B9</f>
        <v>0</v>
      </c>
      <c r="F7" s="501"/>
      <c r="G7" s="502"/>
      <c r="H7" s="504" t="str">
        <f>Basuppgifter!C9</f>
        <v xml:space="preserve"> </v>
      </c>
      <c r="I7" s="505"/>
      <c r="J7" s="506"/>
      <c r="K7" s="30"/>
      <c r="M7" s="509" t="str">
        <f>Redovisningsblad!A22</f>
        <v xml:space="preserve"> </v>
      </c>
      <c r="N7" s="510"/>
      <c r="O7" s="184">
        <f>Redovisningsblad!H22</f>
        <v>0</v>
      </c>
      <c r="P7" s="73"/>
      <c r="Q7" s="34"/>
      <c r="R7" s="203">
        <f>Redovisningsblad!A23</f>
        <v>0</v>
      </c>
      <c r="S7" s="199">
        <f>Redovisningsblad!N23</f>
        <v>0</v>
      </c>
      <c r="T7" s="81"/>
      <c r="U7" s="34"/>
      <c r="V7" s="34"/>
      <c r="W7" s="212">
        <f>Redovisningsblad!A51</f>
        <v>0</v>
      </c>
      <c r="X7" s="213">
        <f>Redovisningsblad!G51</f>
        <v>0</v>
      </c>
      <c r="Y7" s="213">
        <f>Redovisningsblad!I51</f>
        <v>0</v>
      </c>
      <c r="Z7" s="213">
        <f>Redovisningsblad!K51</f>
        <v>0</v>
      </c>
      <c r="AA7" s="100"/>
    </row>
    <row r="8" spans="2:27">
      <c r="B8" s="492" t="s">
        <v>70</v>
      </c>
      <c r="C8" s="496"/>
      <c r="D8" s="496"/>
      <c r="E8" s="498"/>
      <c r="F8" s="495" t="s">
        <v>14</v>
      </c>
      <c r="G8" s="498"/>
      <c r="H8" s="495" t="s">
        <v>71</v>
      </c>
      <c r="I8" s="496"/>
      <c r="J8" s="499"/>
      <c r="K8" s="39"/>
      <c r="M8" s="509">
        <f>Redovisningsblad!A23</f>
        <v>0</v>
      </c>
      <c r="N8" s="510"/>
      <c r="O8" s="184">
        <f>Redovisningsblad!H23</f>
        <v>0</v>
      </c>
      <c r="P8" s="73"/>
      <c r="Q8" s="34"/>
      <c r="R8" s="204">
        <f>Redovisningsblad!A24</f>
        <v>0</v>
      </c>
      <c r="S8" s="199">
        <f>Redovisningsblad!N24</f>
        <v>0</v>
      </c>
      <c r="T8" s="73"/>
      <c r="U8" s="34"/>
      <c r="V8" s="34"/>
      <c r="W8" s="212">
        <f>Redovisningsblad!A52</f>
        <v>0</v>
      </c>
      <c r="X8" s="213">
        <f>Redovisningsblad!G52</f>
        <v>0</v>
      </c>
      <c r="Y8" s="213">
        <f>Redovisningsblad!I52</f>
        <v>0</v>
      </c>
      <c r="Z8" s="213">
        <f>Redovisningsblad!K52</f>
        <v>0</v>
      </c>
      <c r="AA8" s="102"/>
    </row>
    <row r="9" spans="2:27">
      <c r="B9" s="500" t="str">
        <f>Basuppgifter!A11</f>
        <v xml:space="preserve"> </v>
      </c>
      <c r="C9" s="501"/>
      <c r="D9" s="501"/>
      <c r="E9" s="502"/>
      <c r="F9" s="594" t="str">
        <f>Basuppgifter!B11</f>
        <v xml:space="preserve"> </v>
      </c>
      <c r="G9" s="584"/>
      <c r="H9" s="503" t="str">
        <f>Basuppgifter!C11</f>
        <v xml:space="preserve"> </v>
      </c>
      <c r="I9" s="501"/>
      <c r="J9" s="585"/>
      <c r="K9" s="30"/>
      <c r="M9" s="509">
        <f>Redovisningsblad!A24</f>
        <v>0</v>
      </c>
      <c r="N9" s="510"/>
      <c r="O9" s="184">
        <f>Redovisningsblad!H24</f>
        <v>0</v>
      </c>
      <c r="P9" s="73"/>
      <c r="Q9" s="34"/>
      <c r="R9" s="204">
        <f>Redovisningsblad!A25</f>
        <v>0</v>
      </c>
      <c r="S9" s="199">
        <f>Redovisningsblad!N25</f>
        <v>0</v>
      </c>
      <c r="T9" s="73"/>
      <c r="U9" s="34"/>
      <c r="V9" s="34"/>
      <c r="W9" s="212">
        <f>Redovisningsblad!A53</f>
        <v>0</v>
      </c>
      <c r="X9" s="213">
        <f>Redovisningsblad!G53</f>
        <v>0</v>
      </c>
      <c r="Y9" s="213">
        <f>Redovisningsblad!I53</f>
        <v>0</v>
      </c>
      <c r="Z9" s="213">
        <f>Redovisningsblad!K53</f>
        <v>0</v>
      </c>
      <c r="AA9" s="100"/>
    </row>
    <row r="10" spans="2:27">
      <c r="B10" s="492" t="s">
        <v>73</v>
      </c>
      <c r="C10" s="530"/>
      <c r="D10" s="530"/>
      <c r="E10" s="531"/>
      <c r="F10" s="532" t="s">
        <v>14</v>
      </c>
      <c r="G10" s="533"/>
      <c r="H10" s="534" t="s">
        <v>71</v>
      </c>
      <c r="I10" s="530"/>
      <c r="J10" s="535"/>
      <c r="M10" s="509">
        <f>Redovisningsblad!A25</f>
        <v>0</v>
      </c>
      <c r="N10" s="510"/>
      <c r="O10" s="184">
        <f>Redovisningsblad!H25</f>
        <v>0</v>
      </c>
      <c r="P10" s="73"/>
      <c r="Q10" s="34"/>
      <c r="R10" s="204">
        <f>Redovisningsblad!A26</f>
        <v>0</v>
      </c>
      <c r="S10" s="199">
        <f>Redovisningsblad!N26</f>
        <v>0</v>
      </c>
      <c r="T10" s="73"/>
      <c r="U10" s="34"/>
      <c r="V10" s="34"/>
      <c r="W10" s="212">
        <f>Redovisningsblad!A54</f>
        <v>0</v>
      </c>
      <c r="X10" s="213">
        <f>Redovisningsblad!G54</f>
        <v>0</v>
      </c>
      <c r="Y10" s="213">
        <f>Redovisningsblad!I54</f>
        <v>0</v>
      </c>
      <c r="Z10" s="213">
        <f>Redovisningsblad!K54</f>
        <v>0</v>
      </c>
      <c r="AA10" s="100"/>
    </row>
    <row r="11" spans="2:27" ht="15" thickBot="1">
      <c r="B11" s="523" t="str">
        <f>Basuppgifter!A13</f>
        <v xml:space="preserve"> </v>
      </c>
      <c r="C11" s="524"/>
      <c r="D11" s="524"/>
      <c r="E11" s="525"/>
      <c r="F11" s="526" t="str">
        <f>Basuppgifter!B13</f>
        <v xml:space="preserve"> </v>
      </c>
      <c r="G11" s="527"/>
      <c r="H11" s="524" t="str">
        <f>Basuppgifter!C13</f>
        <v xml:space="preserve"> </v>
      </c>
      <c r="I11" s="524"/>
      <c r="J11" s="529"/>
      <c r="M11" s="509">
        <f>Redovisningsblad!A26</f>
        <v>0</v>
      </c>
      <c r="N11" s="510"/>
      <c r="O11" s="184">
        <f>Redovisningsblad!H26</f>
        <v>0</v>
      </c>
      <c r="P11" s="73"/>
      <c r="Q11" s="34"/>
      <c r="R11" s="204">
        <f>Redovisningsblad!A27</f>
        <v>0</v>
      </c>
      <c r="S11" s="199">
        <f>Redovisningsblad!N27</f>
        <v>0</v>
      </c>
      <c r="T11" s="73"/>
      <c r="U11" s="34"/>
      <c r="V11" s="34"/>
      <c r="W11" s="212">
        <f>Redovisningsblad!A55</f>
        <v>0</v>
      </c>
      <c r="X11" s="214">
        <f>Redovisningsblad!G55</f>
        <v>0</v>
      </c>
      <c r="Y11" s="214">
        <f>Redovisningsblad!I55</f>
        <v>0</v>
      </c>
      <c r="Z11" s="214">
        <f>Redovisningsblad!K55</f>
        <v>0</v>
      </c>
      <c r="AA11" s="100"/>
    </row>
    <row r="12" spans="2:27" ht="15" thickBot="1">
      <c r="B12" s="590" t="s">
        <v>74</v>
      </c>
      <c r="C12" s="534"/>
      <c r="D12" s="533"/>
      <c r="E12" s="532" t="s">
        <v>76</v>
      </c>
      <c r="F12" s="534"/>
      <c r="G12" s="534"/>
      <c r="H12" s="530"/>
      <c r="I12" s="530"/>
      <c r="J12" s="535"/>
      <c r="K12" s="40"/>
      <c r="M12" s="509">
        <f>Redovisningsblad!A27</f>
        <v>0</v>
      </c>
      <c r="N12" s="510"/>
      <c r="O12" s="184">
        <f>Redovisningsblad!H27</f>
        <v>0</v>
      </c>
      <c r="P12" s="73"/>
      <c r="Q12" s="34"/>
      <c r="R12" s="204">
        <f>Redovisningsblad!A28</f>
        <v>0</v>
      </c>
      <c r="S12" s="199">
        <f>Redovisningsblad!N28</f>
        <v>0</v>
      </c>
      <c r="T12" s="73"/>
      <c r="U12" s="34"/>
      <c r="V12" s="34"/>
      <c r="W12" s="218" t="s">
        <v>45</v>
      </c>
      <c r="X12" s="217">
        <f>SUM(X3:X11)</f>
        <v>0</v>
      </c>
      <c r="Y12" s="217">
        <f>SUM(Y3:Y11)</f>
        <v>0</v>
      </c>
      <c r="Z12" s="217">
        <f>SUM(Z3:Z11)</f>
        <v>0</v>
      </c>
      <c r="AA12" s="100"/>
    </row>
    <row r="13" spans="2:27" ht="15.5" thickTop="1" thickBot="1">
      <c r="B13" s="577" t="str">
        <f>Basuppgifter!A15</f>
        <v xml:space="preserve"> </v>
      </c>
      <c r="C13" s="570"/>
      <c r="D13" s="578"/>
      <c r="E13" s="568" t="str">
        <f>Basuppgifter!B15</f>
        <v xml:space="preserve"> </v>
      </c>
      <c r="F13" s="569"/>
      <c r="G13" s="569"/>
      <c r="H13" s="570"/>
      <c r="I13" s="570"/>
      <c r="J13" s="571"/>
      <c r="M13" s="509">
        <f>Redovisningsblad!A28</f>
        <v>0</v>
      </c>
      <c r="N13" s="510"/>
      <c r="O13" s="184">
        <f>Redovisningsblad!H28</f>
        <v>0</v>
      </c>
      <c r="P13" s="73"/>
      <c r="Q13" s="34"/>
      <c r="R13" s="204">
        <f>Redovisningsblad!A29</f>
        <v>0</v>
      </c>
      <c r="S13" s="200">
        <f>Redovisningsblad!N29</f>
        <v>0</v>
      </c>
      <c r="T13" s="73"/>
      <c r="U13" s="40"/>
      <c r="V13" s="40"/>
      <c r="W13" s="62" t="s">
        <v>162</v>
      </c>
      <c r="AA13" s="61"/>
    </row>
    <row r="14" spans="2:27" ht="15" thickBot="1">
      <c r="B14" s="41"/>
      <c r="C14" s="42"/>
      <c r="D14" s="42"/>
      <c r="E14" s="43"/>
      <c r="F14" s="43"/>
      <c r="G14" s="43"/>
      <c r="H14" s="30"/>
      <c r="I14" s="30"/>
      <c r="J14" s="44"/>
      <c r="K14" s="30"/>
      <c r="M14" s="509" t="s">
        <v>197</v>
      </c>
      <c r="N14" s="510"/>
      <c r="O14" s="185">
        <f>Redovisningsblad!H29</f>
        <v>0</v>
      </c>
      <c r="P14" s="73"/>
      <c r="Q14" s="34"/>
      <c r="R14" s="205" t="s">
        <v>205</v>
      </c>
      <c r="S14" s="87">
        <f>SUM(S5:S13)</f>
        <v>1</v>
      </c>
      <c r="T14" s="73"/>
      <c r="U14" s="34"/>
      <c r="V14" s="34"/>
      <c r="W14" s="542">
        <f>Redovisningsblad!P34</f>
        <v>0</v>
      </c>
      <c r="X14" s="543"/>
      <c r="Y14" s="543"/>
      <c r="Z14" s="543"/>
      <c r="AA14" s="544"/>
    </row>
    <row r="15" spans="2:27" ht="15" thickBot="1">
      <c r="B15" s="513" t="s">
        <v>77</v>
      </c>
      <c r="C15" s="528"/>
      <c r="D15" s="514" t="str">
        <f>Basuppgifter!D6</f>
        <v>God man</v>
      </c>
      <c r="E15" s="528"/>
      <c r="F15" s="528"/>
      <c r="G15" s="528"/>
      <c r="H15" s="528"/>
      <c r="I15" s="528"/>
      <c r="J15" s="572"/>
      <c r="M15" s="573" t="s">
        <v>204</v>
      </c>
      <c r="N15" s="574"/>
      <c r="O15" s="186">
        <f>SUM(O6:O14)</f>
        <v>1</v>
      </c>
      <c r="P15" s="73"/>
      <c r="Q15" s="34"/>
      <c r="R15" s="75"/>
      <c r="S15" s="50"/>
      <c r="T15" s="73"/>
      <c r="U15" s="34"/>
      <c r="V15" s="34"/>
      <c r="W15" s="536">
        <f>Redovisningsblad!P35</f>
        <v>0</v>
      </c>
      <c r="X15" s="537"/>
      <c r="Y15" s="537"/>
      <c r="Z15" s="537"/>
      <c r="AA15" s="538"/>
    </row>
    <row r="16" spans="2:27" ht="15" thickTop="1">
      <c r="B16" s="492" t="s">
        <v>10</v>
      </c>
      <c r="C16" s="493"/>
      <c r="D16" s="494"/>
      <c r="E16" s="495" t="s">
        <v>11</v>
      </c>
      <c r="F16" s="493"/>
      <c r="G16" s="494"/>
      <c r="H16" s="496" t="s">
        <v>12</v>
      </c>
      <c r="I16" s="493"/>
      <c r="J16" s="497"/>
      <c r="K16" s="38"/>
      <c r="M16" s="75"/>
      <c r="N16" s="37"/>
      <c r="O16" s="37"/>
      <c r="P16" s="72"/>
      <c r="Q16" s="34"/>
      <c r="R16" s="77"/>
      <c r="S16" s="68"/>
      <c r="T16" s="73"/>
      <c r="U16" s="34"/>
      <c r="V16" s="34"/>
      <c r="W16" s="536">
        <f>Redovisningsblad!P36</f>
        <v>0</v>
      </c>
      <c r="X16" s="537"/>
      <c r="Y16" s="537"/>
      <c r="Z16" s="537"/>
      <c r="AA16" s="538"/>
    </row>
    <row r="17" spans="1:27" ht="15.5">
      <c r="B17" s="500" t="str">
        <f>Basuppgifter!A19</f>
        <v xml:space="preserve"> </v>
      </c>
      <c r="C17" s="501"/>
      <c r="D17" s="502"/>
      <c r="E17" s="503" t="str">
        <f>Basuppgifter!B19</f>
        <v xml:space="preserve"> </v>
      </c>
      <c r="F17" s="501"/>
      <c r="G17" s="502"/>
      <c r="H17" s="504" t="str">
        <f>Basuppgifter!C19</f>
        <v xml:space="preserve"> </v>
      </c>
      <c r="I17" s="505"/>
      <c r="J17" s="506"/>
      <c r="K17" s="30"/>
      <c r="M17" s="575" t="s">
        <v>202</v>
      </c>
      <c r="N17" s="576"/>
      <c r="O17" s="68"/>
      <c r="P17" s="188" t="s">
        <v>104</v>
      </c>
      <c r="Q17" s="34"/>
      <c r="R17" s="75" t="s">
        <v>80</v>
      </c>
      <c r="S17" s="163" t="s">
        <v>101</v>
      </c>
      <c r="T17" s="201" t="s">
        <v>104</v>
      </c>
      <c r="U17" s="45"/>
      <c r="V17" s="45"/>
      <c r="W17" s="536">
        <f>Redovisningsblad!P37</f>
        <v>0</v>
      </c>
      <c r="X17" s="537"/>
      <c r="Y17" s="537"/>
      <c r="Z17" s="537"/>
      <c r="AA17" s="391"/>
    </row>
    <row r="18" spans="1:27" ht="15.5">
      <c r="B18" s="492" t="s">
        <v>70</v>
      </c>
      <c r="C18" s="496"/>
      <c r="D18" s="496"/>
      <c r="E18" s="498"/>
      <c r="F18" s="495" t="s">
        <v>14</v>
      </c>
      <c r="G18" s="498"/>
      <c r="H18" s="495" t="s">
        <v>71</v>
      </c>
      <c r="I18" s="496"/>
      <c r="J18" s="499"/>
      <c r="K18" s="39"/>
      <c r="M18" s="566" t="str">
        <f>CONCATENATE(Redovisningsblad!F34," st. ",Redovisningsblad!A34)</f>
        <v xml:space="preserve"> st. </v>
      </c>
      <c r="N18" s="567"/>
      <c r="O18" s="48">
        <f>Redovisningsblad!G34</f>
        <v>0</v>
      </c>
      <c r="P18" s="74"/>
      <c r="Q18" s="34"/>
      <c r="R18" s="93" t="str">
        <f>CONCATENATE(Redovisningsblad!H34," st.  ",Redovisningsblad!A34)</f>
        <v xml:space="preserve"> st.  </v>
      </c>
      <c r="S18" s="199">
        <f>Redovisningsblad!I34</f>
        <v>0</v>
      </c>
      <c r="T18" s="73"/>
      <c r="U18" s="45"/>
      <c r="V18" s="45"/>
      <c r="W18" s="536">
        <f>Redovisningsblad!P38</f>
        <v>0</v>
      </c>
      <c r="X18" s="537"/>
      <c r="Y18" s="537"/>
      <c r="Z18" s="537"/>
      <c r="AA18" s="538"/>
    </row>
    <row r="19" spans="1:27">
      <c r="B19" s="500" t="str">
        <f>Basuppgifter!A21</f>
        <v xml:space="preserve"> </v>
      </c>
      <c r="C19" s="501"/>
      <c r="D19" s="501"/>
      <c r="E19" s="582"/>
      <c r="F19" s="583" t="str">
        <f>Basuppgifter!B21</f>
        <v xml:space="preserve"> </v>
      </c>
      <c r="G19" s="584"/>
      <c r="H19" s="503" t="str">
        <f>Basuppgifter!C21</f>
        <v xml:space="preserve"> </v>
      </c>
      <c r="I19" s="501"/>
      <c r="J19" s="585"/>
      <c r="K19" s="30"/>
      <c r="M19" s="566" t="str">
        <f>CONCATENATE(Redovisningsblad!F35," st. ",Redovisningsblad!A35)</f>
        <v xml:space="preserve"> st. </v>
      </c>
      <c r="N19" s="567"/>
      <c r="O19" s="48">
        <f>Redovisningsblad!G35</f>
        <v>0</v>
      </c>
      <c r="P19" s="74"/>
      <c r="Q19" s="34"/>
      <c r="R19" s="93" t="str">
        <f>CONCATENATE(Redovisningsblad!H35," st.  ",Redovisningsblad!A35)</f>
        <v xml:space="preserve"> st.  </v>
      </c>
      <c r="S19" s="199">
        <f>Redovisningsblad!I35</f>
        <v>0</v>
      </c>
      <c r="T19" s="73"/>
      <c r="U19" s="34"/>
      <c r="V19" s="34"/>
      <c r="W19" s="536">
        <f>Redovisningsblad!P39</f>
        <v>0</v>
      </c>
      <c r="X19" s="537"/>
      <c r="Y19" s="537"/>
      <c r="Z19" s="537"/>
      <c r="AA19" s="538"/>
    </row>
    <row r="20" spans="1:27" ht="15" thickBot="1">
      <c r="B20" s="492" t="s">
        <v>74</v>
      </c>
      <c r="C20" s="496"/>
      <c r="D20" s="496"/>
      <c r="E20" s="495" t="s">
        <v>75</v>
      </c>
      <c r="F20" s="531"/>
      <c r="G20" s="496" t="s">
        <v>76</v>
      </c>
      <c r="H20" s="530"/>
      <c r="I20" s="530"/>
      <c r="J20" s="535"/>
      <c r="K20" s="39"/>
      <c r="M20" s="566" t="str">
        <f>CONCATENATE(Redovisningsblad!F36," st. ",Redovisningsblad!A36)</f>
        <v xml:space="preserve"> st. </v>
      </c>
      <c r="N20" s="567"/>
      <c r="O20" s="48">
        <f>Redovisningsblad!G36</f>
        <v>0</v>
      </c>
      <c r="P20" s="74"/>
      <c r="Q20" s="34"/>
      <c r="R20" s="93" t="str">
        <f>CONCATENATE(Redovisningsblad!H36," st.  ",Redovisningsblad!A36)</f>
        <v xml:space="preserve"> st.  </v>
      </c>
      <c r="S20" s="199">
        <f>Redovisningsblad!I36</f>
        <v>0</v>
      </c>
      <c r="T20" s="73"/>
      <c r="U20" s="34"/>
      <c r="V20" s="34"/>
      <c r="W20" s="539">
        <f>Redovisningsblad!P40</f>
        <v>0</v>
      </c>
      <c r="X20" s="540"/>
      <c r="Y20" s="540"/>
      <c r="Z20" s="540"/>
      <c r="AA20" s="541"/>
    </row>
    <row r="21" spans="1:27">
      <c r="B21" s="586" t="str">
        <f>Basuppgifter!A23</f>
        <v xml:space="preserve"> </v>
      </c>
      <c r="C21" s="587"/>
      <c r="D21" s="588"/>
      <c r="E21" s="589" t="str">
        <f>Basuppgifter!B23</f>
        <v xml:space="preserve"> </v>
      </c>
      <c r="F21" s="516"/>
      <c r="G21" s="589" t="str">
        <f>Basuppgifter!C23</f>
        <v xml:space="preserve"> </v>
      </c>
      <c r="H21" s="515"/>
      <c r="I21" s="515"/>
      <c r="J21" s="522"/>
      <c r="K21" s="30"/>
      <c r="M21" s="566" t="str">
        <f>CONCATENATE(Redovisningsblad!F37," st. ",Redovisningsblad!A37)</f>
        <v xml:space="preserve"> st. </v>
      </c>
      <c r="N21" s="567"/>
      <c r="O21" s="48">
        <f>Redovisningsblad!G37</f>
        <v>0</v>
      </c>
      <c r="P21" s="74"/>
      <c r="Q21" s="34"/>
      <c r="R21" s="93" t="str">
        <f>CONCATENATE(Redovisningsblad!H37," st.  ",Redovisningsblad!A37)</f>
        <v xml:space="preserve"> st.  </v>
      </c>
      <c r="S21" s="199">
        <f>Redovisningsblad!I37</f>
        <v>0</v>
      </c>
      <c r="T21" s="73"/>
      <c r="U21" s="34"/>
      <c r="V21" s="34"/>
      <c r="W21" s="511"/>
      <c r="X21" s="512"/>
      <c r="Y21" s="512"/>
      <c r="Z21" s="512"/>
      <c r="AA21" s="104"/>
    </row>
    <row r="22" spans="1:27">
      <c r="B22" s="62"/>
      <c r="J22" s="61"/>
      <c r="M22" s="566" t="str">
        <f>CONCATENATE(Redovisningsblad!F38," st. ",Redovisningsblad!A38)</f>
        <v xml:space="preserve"> st. </v>
      </c>
      <c r="N22" s="567"/>
      <c r="O22" s="48">
        <f>Redovisningsblad!G38</f>
        <v>0</v>
      </c>
      <c r="P22" s="74"/>
      <c r="Q22" s="34"/>
      <c r="R22" s="93" t="str">
        <f>CONCATENATE(Redovisningsblad!H38," st.  ",Redovisningsblad!A38)</f>
        <v xml:space="preserve"> st.  </v>
      </c>
      <c r="S22" s="199">
        <f>Redovisningsblad!I38</f>
        <v>0</v>
      </c>
      <c r="T22" s="73"/>
      <c r="U22" s="34"/>
      <c r="V22" s="34"/>
      <c r="W22" s="105"/>
      <c r="X22" s="103"/>
      <c r="Y22" s="103"/>
      <c r="Z22" s="103"/>
      <c r="AA22" s="104"/>
    </row>
    <row r="23" spans="1:27">
      <c r="B23" s="553" t="s">
        <v>78</v>
      </c>
      <c r="C23" s="554"/>
      <c r="D23" s="554"/>
      <c r="E23" s="554"/>
      <c r="F23" s="554"/>
      <c r="G23" s="554"/>
      <c r="H23" s="554"/>
      <c r="I23" s="554"/>
      <c r="J23" s="555"/>
      <c r="K23" s="34"/>
      <c r="M23" s="566" t="str">
        <f>CONCATENATE(Redovisningsblad!F39," st. ",Redovisningsblad!A39)</f>
        <v xml:space="preserve"> st. </v>
      </c>
      <c r="N23" s="567"/>
      <c r="O23" s="48">
        <f>Redovisningsblad!G39</f>
        <v>0</v>
      </c>
      <c r="P23" s="74"/>
      <c r="Q23" s="34"/>
      <c r="R23" s="93" t="str">
        <f>CONCATENATE(Redovisningsblad!H39," st.  ",Redovisningsblad!A39)</f>
        <v xml:space="preserve"> st.  </v>
      </c>
      <c r="S23" s="199">
        <f>Redovisningsblad!I39</f>
        <v>0</v>
      </c>
      <c r="T23" s="79"/>
      <c r="U23" s="34"/>
      <c r="V23" s="34"/>
      <c r="W23" s="105"/>
      <c r="X23" s="103"/>
      <c r="Y23" s="103"/>
      <c r="Z23" s="103"/>
      <c r="AA23" s="104"/>
    </row>
    <row r="24" spans="1:27">
      <c r="B24" s="62"/>
      <c r="J24" s="61"/>
      <c r="M24" s="566" t="str">
        <f>CONCATENATE(Redovisningsblad!F40," st. ",Redovisningsblad!A40)</f>
        <v xml:space="preserve"> st. </v>
      </c>
      <c r="N24" s="567"/>
      <c r="O24" s="48">
        <f>Redovisningsblad!G40</f>
        <v>0</v>
      </c>
      <c r="P24" s="74"/>
      <c r="Q24" s="34"/>
      <c r="R24" s="93" t="str">
        <f>CONCATENATE(Redovisningsblad!H40," st.  ",Redovisningsblad!A40)</f>
        <v xml:space="preserve"> st.  </v>
      </c>
      <c r="S24" s="199">
        <f>Redovisningsblad!I40</f>
        <v>0</v>
      </c>
      <c r="T24" s="73"/>
      <c r="U24" s="34"/>
      <c r="V24" s="34"/>
      <c r="W24" s="105"/>
      <c r="X24" s="103"/>
      <c r="Y24" s="103"/>
      <c r="Z24" s="103"/>
      <c r="AA24" s="104"/>
    </row>
    <row r="25" spans="1:27">
      <c r="B25" s="550" t="str">
        <f>CONCATENATE(H19)</f>
        <v xml:space="preserve"> </v>
      </c>
      <c r="C25" s="551"/>
      <c r="D25" s="552">
        <f ca="1">TODAY()</f>
        <v>44489</v>
      </c>
      <c r="E25" s="551"/>
      <c r="J25" s="61"/>
      <c r="M25" s="566" t="str">
        <f>CONCATENATE(Redovisningsblad!F41," st. ",Redovisningsblad!A41)</f>
        <v xml:space="preserve"> st. </v>
      </c>
      <c r="N25" s="567"/>
      <c r="O25" s="48">
        <f>Redovisningsblad!G41</f>
        <v>0</v>
      </c>
      <c r="P25" s="74"/>
      <c r="Q25" s="34"/>
      <c r="R25" s="93" t="str">
        <f>CONCATENATE(Redovisningsblad!H41," st.  ",Redovisningsblad!A41)</f>
        <v xml:space="preserve"> st.  </v>
      </c>
      <c r="S25" s="199">
        <f>Redovisningsblad!I41</f>
        <v>0</v>
      </c>
      <c r="T25" s="92"/>
      <c r="U25" s="34"/>
      <c r="V25" s="34"/>
      <c r="W25" s="105"/>
      <c r="X25" s="103"/>
      <c r="Y25" s="103"/>
      <c r="Z25" s="103"/>
      <c r="AA25" s="104"/>
    </row>
    <row r="26" spans="1:27" ht="15" thickBot="1">
      <c r="B26" s="62"/>
      <c r="J26" s="61"/>
      <c r="M26" s="566" t="str">
        <f>CONCATENATE(Redovisningsblad!F42," st. ",Redovisningsblad!A42)</f>
        <v xml:space="preserve"> st. </v>
      </c>
      <c r="N26" s="567"/>
      <c r="O26" s="83">
        <f>Redovisningsblad!G42</f>
        <v>0</v>
      </c>
      <c r="P26" s="74"/>
      <c r="Q26" s="34"/>
      <c r="R26" s="93" t="str">
        <f>CONCATENATE(Redovisningsblad!H42," st.  ",Redovisningsblad!A42)</f>
        <v xml:space="preserve"> st.  </v>
      </c>
      <c r="S26" s="200">
        <f>Redovisningsblad!I42</f>
        <v>0</v>
      </c>
      <c r="T26" s="73"/>
      <c r="U26" s="34"/>
      <c r="V26" s="34"/>
      <c r="W26" s="105"/>
      <c r="X26" s="103"/>
      <c r="Y26" s="103"/>
      <c r="Z26" s="103"/>
      <c r="AA26" s="104"/>
    </row>
    <row r="27" spans="1:27" ht="15" thickBot="1">
      <c r="B27" s="108"/>
      <c r="C27" s="109"/>
      <c r="D27" s="109"/>
      <c r="E27" s="109"/>
      <c r="F27" s="109"/>
      <c r="J27" s="61"/>
      <c r="M27" s="187" t="s">
        <v>79</v>
      </c>
      <c r="N27" s="66"/>
      <c r="O27" s="84">
        <f>SUM(O18:O26)</f>
        <v>0</v>
      </c>
      <c r="P27" s="74"/>
      <c r="Q27" s="34"/>
      <c r="R27" s="94" t="s">
        <v>45</v>
      </c>
      <c r="S27" s="195">
        <f>SUM(S18:S26)</f>
        <v>0</v>
      </c>
      <c r="T27" s="73"/>
      <c r="U27" s="34"/>
      <c r="V27" s="34"/>
      <c r="W27" s="105"/>
      <c r="X27" s="103"/>
      <c r="Y27" s="103"/>
      <c r="Z27" s="103"/>
      <c r="AA27" s="104"/>
    </row>
    <row r="28" spans="1:27" ht="15.5" thickTop="1" thickBot="1">
      <c r="B28" s="550" t="str">
        <f>CONCATENATE(B17," ",E17," / ",D15)</f>
        <v xml:space="preserve">    / God man</v>
      </c>
      <c r="C28" s="551"/>
      <c r="D28" s="551"/>
      <c r="E28" s="551"/>
      <c r="F28" s="551"/>
      <c r="G28" s="551"/>
      <c r="H28" s="551"/>
      <c r="I28" s="551"/>
      <c r="J28" s="61"/>
      <c r="M28" s="65"/>
      <c r="N28" s="46"/>
      <c r="O28" s="46"/>
      <c r="P28" s="76"/>
      <c r="Q28" s="46"/>
      <c r="U28" s="34"/>
      <c r="V28" s="34"/>
      <c r="W28" s="105"/>
      <c r="X28" s="103"/>
      <c r="Y28" s="103"/>
      <c r="Z28" s="103"/>
      <c r="AA28" s="104"/>
    </row>
    <row r="29" spans="1:27" ht="16" thickBot="1">
      <c r="B29" s="110"/>
      <c r="C29" s="111"/>
      <c r="D29" s="111"/>
      <c r="E29" s="112"/>
      <c r="F29" s="111"/>
      <c r="G29" s="111"/>
      <c r="H29" s="111"/>
      <c r="I29" s="111"/>
      <c r="J29" s="113"/>
      <c r="M29" s="563" t="s">
        <v>102</v>
      </c>
      <c r="N29" s="564"/>
      <c r="O29" s="564"/>
      <c r="P29" s="565"/>
      <c r="Q29" s="46"/>
      <c r="R29" s="545" t="s">
        <v>64</v>
      </c>
      <c r="S29" s="546"/>
      <c r="T29" s="547"/>
      <c r="U29" s="34"/>
      <c r="V29" s="34"/>
      <c r="W29" s="105"/>
      <c r="X29" s="103"/>
      <c r="Y29" s="103"/>
      <c r="Z29" s="103"/>
      <c r="AA29" s="104"/>
    </row>
    <row r="30" spans="1:27" ht="15" thickTop="1">
      <c r="A30" s="347"/>
      <c r="B30" s="345"/>
      <c r="C30" s="346"/>
      <c r="D30" s="346"/>
      <c r="E30" s="346"/>
      <c r="F30" s="346"/>
      <c r="G30" s="346"/>
      <c r="H30" s="346"/>
      <c r="I30" s="346"/>
      <c r="J30" s="346"/>
      <c r="K30" s="64"/>
      <c r="M30" s="190" t="s">
        <v>67</v>
      </c>
      <c r="N30" s="47"/>
      <c r="O30" s="47"/>
      <c r="P30" s="188" t="s">
        <v>104</v>
      </c>
      <c r="Q30" s="70"/>
      <c r="R30" s="182" t="s">
        <v>67</v>
      </c>
      <c r="S30" s="162" t="s">
        <v>101</v>
      </c>
      <c r="T30" s="198" t="s">
        <v>104</v>
      </c>
      <c r="U30" s="34"/>
      <c r="V30" s="34"/>
      <c r="W30" s="105"/>
      <c r="X30" s="103"/>
      <c r="Y30" s="103"/>
      <c r="Z30" s="103"/>
      <c r="AA30" s="104"/>
    </row>
    <row r="31" spans="1:27">
      <c r="A31" s="347"/>
      <c r="B31" s="346"/>
      <c r="C31" s="346"/>
      <c r="D31" s="346"/>
      <c r="E31" s="346"/>
      <c r="F31" s="346"/>
      <c r="G31" s="346"/>
      <c r="H31" s="346"/>
      <c r="I31" s="346"/>
      <c r="J31" s="346"/>
      <c r="K31" s="64"/>
      <c r="M31" s="509" t="s">
        <v>27</v>
      </c>
      <c r="N31" s="510"/>
      <c r="O31" s="48">
        <f>Redovisningsblad!B19</f>
        <v>0</v>
      </c>
      <c r="P31" s="73"/>
      <c r="Q31" s="34"/>
      <c r="R31" s="192" t="str">
        <f>Redovisningsblad!I5</f>
        <v>Preliminär skatt beskattningsbar ink. m.m. under ruta B</v>
      </c>
      <c r="S31" s="184">
        <f>Redovisningsblad!I19</f>
        <v>0</v>
      </c>
      <c r="T31" s="73"/>
      <c r="U31" s="34"/>
      <c r="V31" s="34"/>
      <c r="W31" s="105"/>
      <c r="X31" s="103"/>
      <c r="Y31" s="103"/>
      <c r="Z31" s="103"/>
      <c r="AA31" s="104"/>
    </row>
    <row r="32" spans="1:27">
      <c r="A32" s="347"/>
      <c r="B32" s="346"/>
      <c r="C32" s="346"/>
      <c r="D32" s="346"/>
      <c r="E32" s="346"/>
      <c r="F32" s="346"/>
      <c r="G32" s="346"/>
      <c r="H32" s="346"/>
      <c r="I32" s="346"/>
      <c r="J32" s="346"/>
      <c r="K32" s="64"/>
      <c r="M32" s="509" t="str">
        <f>Redovisningsblad!C5</f>
        <v>Ränta bankkonto</v>
      </c>
      <c r="N32" s="510"/>
      <c r="O32" s="48">
        <f>Redovisningsblad!C19</f>
        <v>0</v>
      </c>
      <c r="P32" s="73"/>
      <c r="Q32" s="34"/>
      <c r="R32" s="192" t="str">
        <f>Redovisningsblad!J5</f>
        <v>Preliminär skatt ränta och utdelning  ruta C + D</v>
      </c>
      <c r="S32" s="184">
        <f>Redovisningsblad!J19</f>
        <v>0</v>
      </c>
      <c r="T32" s="73"/>
      <c r="U32" s="34"/>
      <c r="V32" s="34"/>
      <c r="W32" s="105"/>
      <c r="X32" s="103"/>
      <c r="Y32" s="103"/>
      <c r="Z32" s="103"/>
      <c r="AA32" s="104"/>
    </row>
    <row r="33" spans="1:27">
      <c r="A33" s="347"/>
      <c r="B33" s="346"/>
      <c r="C33" s="346"/>
      <c r="D33" s="346"/>
      <c r="E33" s="346"/>
      <c r="F33" s="346"/>
      <c r="G33" s="346"/>
      <c r="H33" s="346"/>
      <c r="I33" s="346"/>
      <c r="J33" s="346"/>
      <c r="K33" s="64"/>
      <c r="M33" s="509" t="str">
        <f>Redovisningsblad!D5</f>
        <v>Utdelning aktier som blivit utbetalda (ej återinvestering)</v>
      </c>
      <c r="N33" s="558"/>
      <c r="O33" s="48">
        <f>Redovisningsblad!D19</f>
        <v>0</v>
      </c>
      <c r="P33" s="73"/>
      <c r="Q33" s="34"/>
      <c r="R33" s="192" t="str">
        <f>Redovisningsblad!K5</f>
        <v>Boendekostnad, hemhjälp, mat, el, reparationer, m.m.</v>
      </c>
      <c r="S33" s="184">
        <f>Redovisningsblad!K19</f>
        <v>0</v>
      </c>
      <c r="T33" s="73"/>
      <c r="U33" s="34"/>
      <c r="V33" s="34"/>
      <c r="W33" s="105"/>
      <c r="X33" s="103"/>
      <c r="Y33" s="103"/>
      <c r="Z33" s="103"/>
      <c r="AA33" s="104"/>
    </row>
    <row r="34" spans="1:27">
      <c r="A34" s="347"/>
      <c r="B34" s="346"/>
      <c r="C34" s="346"/>
      <c r="D34" s="346"/>
      <c r="E34" s="346"/>
      <c r="F34" s="346"/>
      <c r="G34" s="346"/>
      <c r="H34" s="346"/>
      <c r="I34" s="346"/>
      <c r="J34" s="346"/>
      <c r="K34" s="64"/>
      <c r="M34" s="509" t="str">
        <f>Redovisningsblad!E5</f>
        <v xml:space="preserve">Bostadstillägg, bostadsbidrag </v>
      </c>
      <c r="N34" s="558"/>
      <c r="O34" s="85">
        <f>Redovisningsblad!E19</f>
        <v>0</v>
      </c>
      <c r="P34" s="78"/>
      <c r="Q34" s="40"/>
      <c r="R34" s="192" t="str">
        <f>Redovisningsblad!L5</f>
        <v>Hemförsäkring</v>
      </c>
      <c r="S34" s="184">
        <f>Redovisningsblad!L19</f>
        <v>0</v>
      </c>
      <c r="T34" s="73"/>
      <c r="U34" s="34"/>
      <c r="V34" s="34"/>
      <c r="W34" s="105"/>
      <c r="X34" s="103"/>
      <c r="Y34" s="103"/>
      <c r="Z34" s="103"/>
      <c r="AA34" s="104"/>
    </row>
    <row r="35" spans="1:27" ht="15" thickBot="1">
      <c r="A35" s="347"/>
      <c r="B35" s="346"/>
      <c r="C35" s="346"/>
      <c r="D35" s="346"/>
      <c r="E35" s="346"/>
      <c r="F35" s="346"/>
      <c r="G35" s="346"/>
      <c r="H35" s="346"/>
      <c r="I35" s="346"/>
      <c r="J35" s="346"/>
      <c r="K35" s="64"/>
      <c r="M35" s="509" t="str">
        <f>Redovisningsblad!F5</f>
        <v xml:space="preserve"> Bidrag som merkostnadsers. handikapers. HAB ersätt., barnb. m.m</v>
      </c>
      <c r="N35" s="558"/>
      <c r="O35" s="48">
        <f>Redovisningsblad!F19</f>
        <v>0</v>
      </c>
      <c r="P35" s="73"/>
      <c r="Q35" s="34"/>
      <c r="R35" s="192" t="str">
        <f>Redovisningsblad!M5</f>
        <v>Tidning, abonnemang tv, telefon, internet</v>
      </c>
      <c r="S35" s="184">
        <f>Redovisningsblad!M19</f>
        <v>0</v>
      </c>
      <c r="T35" s="73"/>
      <c r="U35" s="34"/>
      <c r="V35" s="34"/>
      <c r="W35" s="105"/>
      <c r="X35" s="103"/>
      <c r="Y35" s="103"/>
      <c r="Z35" s="103"/>
      <c r="AA35" s="104"/>
    </row>
    <row r="36" spans="1:27">
      <c r="A36" s="347"/>
      <c r="B36" s="348"/>
      <c r="C36" s="349"/>
      <c r="D36" s="595" t="s">
        <v>97</v>
      </c>
      <c r="E36" s="595"/>
      <c r="F36" s="595"/>
      <c r="G36" s="595"/>
      <c r="H36" s="349"/>
      <c r="I36" s="349"/>
      <c r="J36" s="350"/>
      <c r="K36" s="64"/>
      <c r="M36" s="509" t="str">
        <f>Redovisningsblad!G5</f>
        <v>Uttag från fond, försäkring eller försäljning aktier</v>
      </c>
      <c r="N36" s="558"/>
      <c r="O36" s="48">
        <f>Redovisningsblad!G19</f>
        <v>0</v>
      </c>
      <c r="P36" s="73"/>
      <c r="Q36" s="34"/>
      <c r="R36" s="192" t="str">
        <f>Redovisningsblad!N5</f>
        <v>All sjukvård,  läkemedel, sjukresor, färdtjänst, fotvård, massage</v>
      </c>
      <c r="S36" s="184">
        <f>Redovisningsblad!N19</f>
        <v>0</v>
      </c>
      <c r="T36" s="73"/>
      <c r="U36" s="34"/>
      <c r="V36" s="34"/>
      <c r="W36" s="105"/>
      <c r="X36" s="103"/>
      <c r="Y36" s="103"/>
      <c r="Z36" s="103"/>
      <c r="AA36" s="104"/>
    </row>
    <row r="37" spans="1:27" ht="15" thickBot="1">
      <c r="A37" s="347"/>
      <c r="B37" s="354"/>
      <c r="C37" s="355"/>
      <c r="D37" s="355"/>
      <c r="E37" s="356"/>
      <c r="F37" s="356"/>
      <c r="G37" s="356"/>
      <c r="H37" s="356"/>
      <c r="I37" s="356"/>
      <c r="J37" s="357"/>
      <c r="K37" s="64"/>
      <c r="M37" s="559" t="str">
        <f>Redovisningsblad!H5</f>
        <v>Övrig bankinsättning          Skall specificeras</v>
      </c>
      <c r="N37" s="560"/>
      <c r="O37" s="86">
        <f>Redovisningsblad!H19</f>
        <v>0</v>
      </c>
      <c r="P37" s="79"/>
      <c r="Q37" s="34"/>
      <c r="R37" s="192" t="str">
        <f>Redovisningsblad!O5</f>
        <v>Köp av aktier eller fonder</v>
      </c>
      <c r="S37" s="184">
        <f>Redovisningsblad!O19</f>
        <v>0</v>
      </c>
      <c r="T37" s="73"/>
      <c r="U37" s="34"/>
      <c r="V37" s="34"/>
      <c r="W37" s="105"/>
      <c r="X37" s="103"/>
      <c r="Y37" s="103"/>
      <c r="Z37" s="103"/>
      <c r="AA37" s="104"/>
    </row>
    <row r="38" spans="1:27" ht="15" thickBot="1">
      <c r="B38" s="351"/>
      <c r="C38" s="352"/>
      <c r="D38" s="548"/>
      <c r="E38" s="549"/>
      <c r="F38" s="549"/>
      <c r="G38" s="549"/>
      <c r="H38" s="352"/>
      <c r="I38" s="352"/>
      <c r="J38" s="353"/>
      <c r="M38" s="561" t="s">
        <v>203</v>
      </c>
      <c r="N38" s="562"/>
      <c r="O38" s="87">
        <f>SUM(O31:O37)</f>
        <v>0</v>
      </c>
      <c r="P38" s="73"/>
      <c r="Q38" s="34"/>
      <c r="R38" s="192" t="str">
        <f>Redovisningsblad!P5</f>
        <v>Amortering, skuldräntor, andra skulder &amp; avgifter, utmät. KFM</v>
      </c>
      <c r="S38" s="184">
        <f>Redovisningsblad!P19</f>
        <v>0</v>
      </c>
      <c r="T38" s="73"/>
      <c r="U38" s="34"/>
      <c r="V38" s="34"/>
      <c r="W38" s="105"/>
      <c r="X38" s="103"/>
      <c r="Y38" s="103"/>
      <c r="Z38" s="103"/>
      <c r="AA38" s="104"/>
    </row>
    <row r="39" spans="1:27" ht="15" thickTop="1">
      <c r="B39" s="62"/>
      <c r="E39" s="343"/>
      <c r="F39" s="343"/>
      <c r="G39" s="343"/>
      <c r="H39" s="343"/>
      <c r="I39" s="343"/>
      <c r="J39" s="344"/>
      <c r="M39" s="80"/>
      <c r="N39" s="88"/>
      <c r="O39" s="34"/>
      <c r="P39" s="81"/>
      <c r="Q39" s="34"/>
      <c r="R39" s="192" t="str">
        <f>Redovisningsblad!Q5</f>
        <v>Medel för eget bruk  Pengar som huvudmannen disponerar</v>
      </c>
      <c r="S39" s="184">
        <f>Redovisningsblad!Q19</f>
        <v>0</v>
      </c>
      <c r="T39" s="73"/>
      <c r="U39" s="34"/>
      <c r="V39" s="34"/>
      <c r="W39" s="105"/>
      <c r="X39" s="103"/>
      <c r="Y39" s="103"/>
      <c r="Z39" s="103"/>
      <c r="AA39" s="104"/>
    </row>
    <row r="40" spans="1:27" ht="15" thickBot="1">
      <c r="B40" s="62"/>
      <c r="J40" s="61"/>
      <c r="M40" s="556" t="s">
        <v>81</v>
      </c>
      <c r="N40" s="557"/>
      <c r="O40" s="83">
        <f>O38+O15</f>
        <v>1</v>
      </c>
      <c r="P40" s="82"/>
      <c r="Q40" s="34"/>
      <c r="R40" s="192" t="str">
        <f>Redovisningsblad!R5</f>
        <v>Arvode ställföreträdare inkl. soc. avg. och utlägg</v>
      </c>
      <c r="S40" s="184">
        <f>Redovisningsblad!R19</f>
        <v>0</v>
      </c>
      <c r="T40" s="73"/>
      <c r="U40" s="34"/>
      <c r="V40" s="34"/>
      <c r="W40" s="105"/>
      <c r="X40" s="103"/>
      <c r="Y40" s="103"/>
      <c r="Z40" s="103"/>
      <c r="AA40" s="104"/>
    </row>
    <row r="41" spans="1:27" ht="15" customHeight="1" thickBot="1">
      <c r="B41" s="358"/>
      <c r="C41" s="359"/>
      <c r="D41" s="359"/>
      <c r="E41" s="360"/>
      <c r="F41" s="360"/>
      <c r="G41" s="360"/>
      <c r="H41" s="360"/>
      <c r="I41" s="360"/>
      <c r="J41" s="361"/>
      <c r="M41" s="69"/>
      <c r="N41" s="34"/>
      <c r="O41" s="34"/>
      <c r="P41" s="34"/>
      <c r="Q41" s="34"/>
      <c r="R41" s="192" t="str">
        <f>Redovisningsblad!S5</f>
        <v>Övriga utgifter, kvarskatt, m.m.         Skall specificeras</v>
      </c>
      <c r="S41" s="194">
        <f>Redovisningsblad!S19</f>
        <v>0</v>
      </c>
      <c r="T41" s="78"/>
      <c r="U41" s="34"/>
      <c r="V41" s="34"/>
      <c r="W41" s="105"/>
      <c r="X41" s="103"/>
      <c r="Y41" s="103"/>
      <c r="Z41" s="103"/>
      <c r="AA41" s="104"/>
    </row>
    <row r="42" spans="1:27" ht="14.25" customHeight="1" thickBot="1">
      <c r="B42" s="358"/>
      <c r="C42" s="359"/>
      <c r="D42" s="359"/>
      <c r="E42" s="359"/>
      <c r="F42" s="359"/>
      <c r="G42" s="359"/>
      <c r="H42" s="359"/>
      <c r="I42" s="359"/>
      <c r="J42" s="347"/>
      <c r="R42" s="193" t="s">
        <v>206</v>
      </c>
      <c r="S42" s="195">
        <f>SUM(S31:S41)</f>
        <v>0</v>
      </c>
      <c r="T42" s="73"/>
      <c r="U42" s="34"/>
      <c r="V42" s="34"/>
      <c r="W42" s="105"/>
      <c r="X42" s="103"/>
      <c r="Y42" s="103"/>
      <c r="Z42" s="103"/>
      <c r="AA42" s="104"/>
    </row>
    <row r="43" spans="1:27" ht="12" customHeight="1" thickTop="1">
      <c r="B43" s="114"/>
      <c r="D43" s="40"/>
      <c r="J43" s="61"/>
      <c r="R43" s="95"/>
      <c r="S43" s="196"/>
      <c r="T43" s="72"/>
      <c r="U43" s="34"/>
      <c r="V43" s="34"/>
      <c r="W43" s="105"/>
      <c r="X43" s="103"/>
      <c r="Y43" s="103"/>
      <c r="Z43" s="103"/>
      <c r="AA43" s="104"/>
    </row>
    <row r="44" spans="1:27" ht="12.75" customHeight="1" thickBot="1">
      <c r="B44" s="62"/>
      <c r="J44" s="61"/>
      <c r="R44" s="191" t="s">
        <v>105</v>
      </c>
      <c r="S44" s="197">
        <f>S42+S14</f>
        <v>1</v>
      </c>
      <c r="T44" s="96"/>
      <c r="U44" s="34"/>
      <c r="V44" s="34"/>
      <c r="W44" s="105"/>
      <c r="X44" s="103"/>
      <c r="Y44" s="103"/>
      <c r="Z44" s="103"/>
      <c r="AA44" s="104"/>
    </row>
    <row r="45" spans="1:27">
      <c r="B45" s="591" t="s">
        <v>82</v>
      </c>
      <c r="C45" s="592"/>
      <c r="D45" s="592"/>
      <c r="E45" s="592"/>
      <c r="J45" s="61"/>
      <c r="W45" s="105"/>
      <c r="X45" s="103"/>
      <c r="Y45" s="103"/>
      <c r="Z45" s="103"/>
      <c r="AA45" s="104"/>
    </row>
    <row r="46" spans="1:27">
      <c r="B46" s="114"/>
      <c r="J46" s="61"/>
      <c r="W46" s="105"/>
      <c r="X46" s="103"/>
      <c r="Y46" s="103"/>
      <c r="Z46" s="103"/>
      <c r="AA46" s="104"/>
    </row>
    <row r="47" spans="1:27" ht="12" customHeight="1" thickBot="1">
      <c r="B47" s="593"/>
      <c r="C47" s="390"/>
      <c r="D47" s="390"/>
      <c r="E47" s="390"/>
      <c r="G47" s="109"/>
      <c r="H47" s="109"/>
      <c r="I47" s="109"/>
      <c r="J47" s="115"/>
      <c r="W47" s="59"/>
      <c r="X47" s="60"/>
      <c r="Y47" s="60"/>
      <c r="Z47" s="60"/>
      <c r="AA47" s="63"/>
    </row>
    <row r="48" spans="1:27" ht="15" thickBot="1">
      <c r="B48" s="579" t="s">
        <v>96</v>
      </c>
      <c r="C48" s="580"/>
      <c r="D48" s="580"/>
      <c r="E48" s="580"/>
      <c r="F48" s="60"/>
      <c r="G48" s="116" t="s">
        <v>83</v>
      </c>
      <c r="H48" s="60"/>
      <c r="I48" s="60"/>
      <c r="J48" s="63"/>
      <c r="W48" s="97"/>
    </row>
    <row r="49" spans="2:10" ht="15" customHeight="1">
      <c r="B49" s="40"/>
      <c r="J49" s="36"/>
    </row>
    <row r="50" spans="2:10">
      <c r="B50" s="581"/>
      <c r="C50" s="390"/>
      <c r="D50" s="390"/>
      <c r="E50" s="390"/>
      <c r="J50" s="36"/>
    </row>
    <row r="51" spans="2:10" ht="3" customHeight="1">
      <c r="B51" s="49"/>
      <c r="J51" s="36"/>
    </row>
    <row r="52" spans="2:10">
      <c r="B52" s="40"/>
    </row>
    <row r="53" spans="2:10">
      <c r="B53" s="40"/>
    </row>
    <row r="54" spans="2:10">
      <c r="B54" s="390"/>
      <c r="C54" s="390"/>
      <c r="D54" s="390"/>
      <c r="E54" s="390"/>
      <c r="F54" s="390"/>
    </row>
  </sheetData>
  <sheetProtection sheet="1" objects="1" scenarios="1"/>
  <customSheetViews>
    <customSheetView guid="{68560EC1-444A-433C-902D-992DE999EB0C}" scale="110" showPageBreaks="1" printArea="1">
      <pageMargins left="0.7" right="0.7" top="0.75" bottom="0.75" header="0.3" footer="0.3"/>
      <pageSetup paperSize="9" orientation="portrait" r:id="rId1"/>
    </customSheetView>
  </customSheetViews>
  <mergeCells count="101">
    <mergeCell ref="B9:E9"/>
    <mergeCell ref="B48:E48"/>
    <mergeCell ref="B50:E50"/>
    <mergeCell ref="B19:E19"/>
    <mergeCell ref="F19:G19"/>
    <mergeCell ref="H19:J19"/>
    <mergeCell ref="B21:D21"/>
    <mergeCell ref="B20:D20"/>
    <mergeCell ref="B17:D17"/>
    <mergeCell ref="E17:G17"/>
    <mergeCell ref="H17:J17"/>
    <mergeCell ref="B18:E18"/>
    <mergeCell ref="F18:G18"/>
    <mergeCell ref="H18:J18"/>
    <mergeCell ref="G21:J21"/>
    <mergeCell ref="E21:F21"/>
    <mergeCell ref="E20:F20"/>
    <mergeCell ref="G20:J20"/>
    <mergeCell ref="B12:D12"/>
    <mergeCell ref="B45:E45"/>
    <mergeCell ref="B47:E47"/>
    <mergeCell ref="F9:G9"/>
    <mergeCell ref="H9:J9"/>
    <mergeCell ref="D36:G36"/>
    <mergeCell ref="M26:N26"/>
    <mergeCell ref="E13:J13"/>
    <mergeCell ref="E12:J12"/>
    <mergeCell ref="M12:N12"/>
    <mergeCell ref="M14:N14"/>
    <mergeCell ref="D15:J15"/>
    <mergeCell ref="M15:N15"/>
    <mergeCell ref="M18:N18"/>
    <mergeCell ref="M19:N19"/>
    <mergeCell ref="M20:N20"/>
    <mergeCell ref="M21:N21"/>
    <mergeCell ref="M17:N17"/>
    <mergeCell ref="M13:N13"/>
    <mergeCell ref="B13:D13"/>
    <mergeCell ref="W19:AA19"/>
    <mergeCell ref="W20:AA20"/>
    <mergeCell ref="W14:AA14"/>
    <mergeCell ref="B54:F54"/>
    <mergeCell ref="R29:T29"/>
    <mergeCell ref="D38:G38"/>
    <mergeCell ref="B28:I28"/>
    <mergeCell ref="B25:C25"/>
    <mergeCell ref="D25:E25"/>
    <mergeCell ref="B23:J23"/>
    <mergeCell ref="M40:N40"/>
    <mergeCell ref="M32:N32"/>
    <mergeCell ref="M31:N31"/>
    <mergeCell ref="M33:N33"/>
    <mergeCell ref="M34:N34"/>
    <mergeCell ref="M35:N35"/>
    <mergeCell ref="M36:N36"/>
    <mergeCell ref="M37:N37"/>
    <mergeCell ref="M38:N38"/>
    <mergeCell ref="M29:P29"/>
    <mergeCell ref="M22:N22"/>
    <mergeCell ref="M23:N23"/>
    <mergeCell ref="M24:N24"/>
    <mergeCell ref="M25:N25"/>
    <mergeCell ref="M9:N9"/>
    <mergeCell ref="W21:Z21"/>
    <mergeCell ref="M7:N7"/>
    <mergeCell ref="M8:N8"/>
    <mergeCell ref="B5:E5"/>
    <mergeCell ref="B3:E3"/>
    <mergeCell ref="G3:J3"/>
    <mergeCell ref="M3:P3"/>
    <mergeCell ref="M10:N10"/>
    <mergeCell ref="B11:E11"/>
    <mergeCell ref="F11:G11"/>
    <mergeCell ref="B16:D16"/>
    <mergeCell ref="E16:G16"/>
    <mergeCell ref="H16:J16"/>
    <mergeCell ref="B15:C15"/>
    <mergeCell ref="H11:J11"/>
    <mergeCell ref="M11:N11"/>
    <mergeCell ref="B10:E10"/>
    <mergeCell ref="F10:G10"/>
    <mergeCell ref="H10:J10"/>
    <mergeCell ref="W15:AA15"/>
    <mergeCell ref="W16:AA16"/>
    <mergeCell ref="W17:AA17"/>
    <mergeCell ref="W18:AA18"/>
    <mergeCell ref="B1:E1"/>
    <mergeCell ref="G1:J1"/>
    <mergeCell ref="B2:E2"/>
    <mergeCell ref="G2:J2"/>
    <mergeCell ref="M2:P2"/>
    <mergeCell ref="B6:D6"/>
    <mergeCell ref="E6:G6"/>
    <mergeCell ref="H6:J6"/>
    <mergeCell ref="B8:E8"/>
    <mergeCell ref="F8:G8"/>
    <mergeCell ref="H8:J8"/>
    <mergeCell ref="B7:D7"/>
    <mergeCell ref="E7:G7"/>
    <mergeCell ref="H7:J7"/>
    <mergeCell ref="M6:N6"/>
  </mergeCell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'D:\Dokument\Excel\Kunder\Mall\[2018 Årsedovisning i Excelbok.xlsx]Data'!#REF!</xm:f>
          </x14:formula1>
          <xm:sqref>O1:P1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zoomScalePageLayoutView="120" workbookViewId="0">
      <selection activeCell="A24" sqref="A24"/>
    </sheetView>
  </sheetViews>
  <sheetFormatPr defaultRowHeight="14.5"/>
  <cols>
    <col min="2" max="2" width="53.54296875" customWidth="1"/>
    <col min="3" max="3" width="18.453125" customWidth="1"/>
    <col min="4" max="4" width="20.81640625" customWidth="1"/>
    <col min="5" max="5" width="12.81640625" customWidth="1"/>
  </cols>
  <sheetData>
    <row r="1" spans="1:8" ht="15.5">
      <c r="A1" s="596" t="str">
        <f>CONCATENATE("Övriga bankinsättningar gällande ",Basuppgifter!A9," ",Basuppgifter!B9)</f>
        <v xml:space="preserve">Övriga bankinsättningar gällande  </v>
      </c>
      <c r="B1" s="373"/>
      <c r="C1" s="597"/>
      <c r="D1" s="598" t="s">
        <v>112</v>
      </c>
      <c r="E1" s="599"/>
      <c r="F1" s="43"/>
      <c r="G1" s="117"/>
      <c r="H1" s="117"/>
    </row>
    <row r="2" spans="1:8">
      <c r="A2" s="118" t="s">
        <v>26</v>
      </c>
      <c r="B2" s="118" t="s">
        <v>113</v>
      </c>
      <c r="C2" s="119" t="s">
        <v>45</v>
      </c>
      <c r="D2" s="30" t="s">
        <v>114</v>
      </c>
      <c r="E2" s="120">
        <f>Redovisningsblad!H7</f>
        <v>0</v>
      </c>
      <c r="F2" s="117"/>
      <c r="G2" s="117"/>
      <c r="H2" s="117"/>
    </row>
    <row r="3" spans="1:8">
      <c r="A3" s="121"/>
      <c r="B3" s="122"/>
      <c r="C3" s="123" t="s">
        <v>6</v>
      </c>
      <c r="D3" s="30" t="s">
        <v>115</v>
      </c>
      <c r="E3" s="120" t="str">
        <f>Redovisningsblad!H8</f>
        <v xml:space="preserve"> </v>
      </c>
      <c r="F3" s="117"/>
      <c r="G3" s="117"/>
      <c r="H3" s="117"/>
    </row>
    <row r="4" spans="1:8">
      <c r="A4" s="121"/>
      <c r="B4" s="122"/>
      <c r="C4" s="123" t="s">
        <v>6</v>
      </c>
      <c r="D4" s="30" t="s">
        <v>116</v>
      </c>
      <c r="E4" s="120">
        <f>Redovisningsblad!H9</f>
        <v>0</v>
      </c>
      <c r="F4" s="124"/>
    </row>
    <row r="5" spans="1:8">
      <c r="A5" s="121"/>
      <c r="B5" s="122"/>
      <c r="C5" s="123"/>
      <c r="D5" s="30" t="s">
        <v>117</v>
      </c>
      <c r="E5" s="120">
        <f>Redovisningsblad!H10</f>
        <v>0</v>
      </c>
    </row>
    <row r="6" spans="1:8">
      <c r="A6" s="121"/>
      <c r="B6" s="122"/>
      <c r="C6" s="123"/>
      <c r="D6" s="30" t="s">
        <v>118</v>
      </c>
      <c r="E6" s="120">
        <f>Redovisningsblad!H11</f>
        <v>0</v>
      </c>
    </row>
    <row r="7" spans="1:8">
      <c r="A7" s="121"/>
      <c r="B7" s="122"/>
      <c r="C7" s="123"/>
      <c r="D7" s="30" t="s">
        <v>119</v>
      </c>
      <c r="E7" s="120">
        <f>Redovisningsblad!H12</f>
        <v>0</v>
      </c>
    </row>
    <row r="8" spans="1:8">
      <c r="A8" s="121"/>
      <c r="B8" s="122"/>
      <c r="C8" s="123"/>
      <c r="D8" s="30" t="s">
        <v>120</v>
      </c>
      <c r="E8" s="120">
        <f>Redovisningsblad!H13</f>
        <v>0</v>
      </c>
    </row>
    <row r="9" spans="1:8">
      <c r="A9" s="121"/>
      <c r="B9" s="122"/>
      <c r="C9" s="123"/>
      <c r="D9" s="30" t="s">
        <v>121</v>
      </c>
      <c r="E9" s="120">
        <f>Redovisningsblad!H14</f>
        <v>0</v>
      </c>
    </row>
    <row r="10" spans="1:8">
      <c r="A10" s="121"/>
      <c r="B10" s="122"/>
      <c r="C10" s="123"/>
      <c r="D10" s="30" t="s">
        <v>122</v>
      </c>
      <c r="E10" s="120">
        <f>Redovisningsblad!H15</f>
        <v>0</v>
      </c>
    </row>
    <row r="11" spans="1:8">
      <c r="A11" s="121"/>
      <c r="B11" s="122"/>
      <c r="C11" s="123"/>
      <c r="D11" s="30" t="s">
        <v>123</v>
      </c>
      <c r="E11" s="120">
        <f>Redovisningsblad!H16</f>
        <v>0</v>
      </c>
    </row>
    <row r="12" spans="1:8">
      <c r="A12" s="121"/>
      <c r="B12" s="122"/>
      <c r="C12" s="123"/>
      <c r="D12" s="30" t="s">
        <v>124</v>
      </c>
      <c r="E12" s="120">
        <f>Redovisningsblad!H17</f>
        <v>0</v>
      </c>
    </row>
    <row r="13" spans="1:8">
      <c r="A13" s="121"/>
      <c r="B13" s="122"/>
      <c r="C13" s="123"/>
      <c r="D13" s="30" t="s">
        <v>125</v>
      </c>
      <c r="E13" s="120" t="str">
        <f>Redovisningsblad!H18</f>
        <v xml:space="preserve"> </v>
      </c>
    </row>
    <row r="14" spans="1:8">
      <c r="A14" s="121"/>
      <c r="B14" s="122"/>
      <c r="C14" s="123"/>
      <c r="D14" s="30" t="s">
        <v>45</v>
      </c>
      <c r="E14" s="120">
        <f>Redovisningsblad!H19</f>
        <v>0</v>
      </c>
    </row>
    <row r="15" spans="1:8">
      <c r="A15" s="121"/>
      <c r="B15" s="122"/>
      <c r="C15" s="123"/>
      <c r="D15" s="30" t="s">
        <v>126</v>
      </c>
      <c r="E15" s="120">
        <f>C50</f>
        <v>0</v>
      </c>
    </row>
    <row r="16" spans="1:8">
      <c r="A16" s="121"/>
      <c r="B16" s="122"/>
      <c r="C16" s="123"/>
      <c r="D16" s="30" t="s">
        <v>208</v>
      </c>
      <c r="E16" s="124">
        <f>E14-E15</f>
        <v>0</v>
      </c>
    </row>
    <row r="17" spans="1:3">
      <c r="A17" s="121"/>
      <c r="B17" s="122"/>
      <c r="C17" s="123"/>
    </row>
    <row r="18" spans="1:3">
      <c r="A18" s="121"/>
      <c r="B18" s="122"/>
      <c r="C18" s="123"/>
    </row>
    <row r="19" spans="1:3">
      <c r="A19" s="121"/>
      <c r="B19" s="122"/>
      <c r="C19" s="123"/>
    </row>
    <row r="20" spans="1:3">
      <c r="A20" s="121"/>
      <c r="B20" s="122"/>
      <c r="C20" s="123"/>
    </row>
    <row r="21" spans="1:3">
      <c r="A21" s="121"/>
      <c r="B21" s="122"/>
      <c r="C21" s="123"/>
    </row>
    <row r="22" spans="1:3">
      <c r="A22" s="121"/>
      <c r="B22" s="122"/>
      <c r="C22" s="123"/>
    </row>
    <row r="23" spans="1:3">
      <c r="A23" s="121"/>
      <c r="B23" s="122"/>
      <c r="C23" s="123"/>
    </row>
    <row r="24" spans="1:3">
      <c r="A24" s="121"/>
      <c r="B24" s="122"/>
      <c r="C24" s="123"/>
    </row>
    <row r="25" spans="1:3">
      <c r="A25" s="121"/>
      <c r="B25" s="122"/>
      <c r="C25" s="123"/>
    </row>
    <row r="26" spans="1:3">
      <c r="A26" s="121"/>
      <c r="B26" s="122"/>
      <c r="C26" s="123"/>
    </row>
    <row r="27" spans="1:3">
      <c r="A27" s="121"/>
      <c r="B27" s="122"/>
      <c r="C27" s="123"/>
    </row>
    <row r="28" spans="1:3">
      <c r="A28" s="121"/>
      <c r="B28" s="122"/>
      <c r="C28" s="123"/>
    </row>
    <row r="29" spans="1:3">
      <c r="A29" s="121"/>
      <c r="B29" s="122"/>
      <c r="C29" s="123"/>
    </row>
    <row r="30" spans="1:3">
      <c r="A30" s="121"/>
      <c r="B30" s="122"/>
      <c r="C30" s="123"/>
    </row>
    <row r="31" spans="1:3">
      <c r="A31" s="121"/>
      <c r="B31" s="122"/>
      <c r="C31" s="123"/>
    </row>
    <row r="32" spans="1:3">
      <c r="A32" s="121"/>
      <c r="B32" s="122"/>
      <c r="C32" s="123"/>
    </row>
    <row r="33" spans="1:3">
      <c r="A33" s="121"/>
      <c r="B33" s="122"/>
      <c r="C33" s="123"/>
    </row>
    <row r="34" spans="1:3">
      <c r="A34" s="121"/>
      <c r="B34" s="122"/>
      <c r="C34" s="123"/>
    </row>
    <row r="35" spans="1:3">
      <c r="A35" s="121"/>
      <c r="B35" s="122"/>
      <c r="C35" s="123"/>
    </row>
    <row r="36" spans="1:3">
      <c r="A36" s="121"/>
      <c r="B36" s="122"/>
      <c r="C36" s="123"/>
    </row>
    <row r="37" spans="1:3">
      <c r="A37" s="121"/>
      <c r="B37" s="122"/>
      <c r="C37" s="123"/>
    </row>
    <row r="38" spans="1:3">
      <c r="A38" s="121"/>
      <c r="B38" s="122"/>
      <c r="C38" s="123"/>
    </row>
    <row r="39" spans="1:3">
      <c r="A39" s="121"/>
      <c r="B39" s="122"/>
      <c r="C39" s="123"/>
    </row>
    <row r="40" spans="1:3">
      <c r="A40" s="121"/>
      <c r="B40" s="122"/>
      <c r="C40" s="123"/>
    </row>
    <row r="41" spans="1:3">
      <c r="A41" s="121"/>
      <c r="B41" s="122"/>
      <c r="C41" s="123"/>
    </row>
    <row r="42" spans="1:3">
      <c r="A42" s="121"/>
      <c r="B42" s="122"/>
      <c r="C42" s="123"/>
    </row>
    <row r="43" spans="1:3">
      <c r="A43" s="121"/>
      <c r="B43" s="122"/>
      <c r="C43" s="123"/>
    </row>
    <row r="44" spans="1:3">
      <c r="A44" s="121"/>
      <c r="B44" s="122"/>
      <c r="C44" s="123"/>
    </row>
    <row r="45" spans="1:3">
      <c r="A45" s="121"/>
      <c r="B45" s="122"/>
      <c r="C45" s="123"/>
    </row>
    <row r="46" spans="1:3">
      <c r="A46" s="121"/>
      <c r="B46" s="122"/>
      <c r="C46" s="123"/>
    </row>
    <row r="47" spans="1:3">
      <c r="A47" s="121"/>
      <c r="B47" s="122"/>
      <c r="C47" s="123"/>
    </row>
    <row r="48" spans="1:3">
      <c r="A48" s="121"/>
      <c r="B48" s="122"/>
      <c r="C48" s="123"/>
    </row>
    <row r="49" spans="1:3">
      <c r="A49" s="121"/>
      <c r="B49" s="122"/>
      <c r="C49" s="123"/>
    </row>
    <row r="50" spans="1:3">
      <c r="A50" s="125"/>
      <c r="B50" s="125" t="s">
        <v>127</v>
      </c>
      <c r="C50" s="126">
        <f>SUM(C3:C49)</f>
        <v>0</v>
      </c>
    </row>
  </sheetData>
  <sheetProtection sheet="1" objects="1" scenarios="1"/>
  <customSheetViews>
    <customSheetView guid="{68560EC1-444A-433C-902D-992DE999EB0C}" scale="120">
      <selection activeCell="D1" sqref="D1:E1"/>
      <pageMargins left="0.7" right="0.7" top="0.75" bottom="0.75" header="0.3" footer="0.3"/>
      <pageSetup paperSize="9" orientation="portrait" r:id="rId1"/>
    </customSheetView>
  </customSheetViews>
  <mergeCells count="2">
    <mergeCell ref="A1:C1"/>
    <mergeCell ref="D1:E1"/>
  </mergeCell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8"/>
  <sheetViews>
    <sheetView zoomScaleNormal="100" workbookViewId="0">
      <selection sqref="A1:C1"/>
    </sheetView>
  </sheetViews>
  <sheetFormatPr defaultRowHeight="14.5"/>
  <cols>
    <col min="1" max="1" width="12.54296875" customWidth="1"/>
    <col min="2" max="2" width="59.81640625" customWidth="1"/>
    <col min="3" max="3" width="14.54296875" customWidth="1"/>
    <col min="4" max="4" width="20.81640625" customWidth="1"/>
    <col min="5" max="5" width="12.81640625" customWidth="1"/>
  </cols>
  <sheetData>
    <row r="1" spans="1:8" ht="15.5">
      <c r="A1" s="596" t="str">
        <f>CONCATENATE("Sidan 1.   Övriga utgifter gällande ",Basuppgifter!A9," ",Basuppgifter!B9)</f>
        <v xml:space="preserve">Sidan 1.   Övriga utgifter gällande  </v>
      </c>
      <c r="B1" s="373"/>
      <c r="C1" s="597"/>
      <c r="D1" s="598" t="s">
        <v>112</v>
      </c>
      <c r="E1" s="599"/>
      <c r="F1" s="43"/>
      <c r="G1" s="117"/>
      <c r="H1" s="117"/>
    </row>
    <row r="2" spans="1:8">
      <c r="A2" s="118" t="s">
        <v>26</v>
      </c>
      <c r="B2" s="118" t="s">
        <v>113</v>
      </c>
      <c r="C2" s="119" t="s">
        <v>45</v>
      </c>
      <c r="D2" s="30" t="s">
        <v>114</v>
      </c>
      <c r="E2" s="120" t="str">
        <f>Redovisningsblad!S7</f>
        <v xml:space="preserve"> </v>
      </c>
      <c r="F2" s="117"/>
      <c r="G2" s="117"/>
      <c r="H2" s="117"/>
    </row>
    <row r="3" spans="1:8">
      <c r="A3" s="121"/>
      <c r="B3" s="122"/>
      <c r="C3" s="123" t="s">
        <v>6</v>
      </c>
      <c r="D3" s="30" t="s">
        <v>115</v>
      </c>
      <c r="E3" s="120" t="str">
        <f>Redovisningsblad!S8</f>
        <v xml:space="preserve"> </v>
      </c>
      <c r="F3" s="117"/>
      <c r="G3" s="117"/>
      <c r="H3" s="117"/>
    </row>
    <row r="4" spans="1:8">
      <c r="A4" s="121"/>
      <c r="B4" s="122"/>
      <c r="C4" s="123" t="s">
        <v>6</v>
      </c>
      <c r="D4" s="30" t="s">
        <v>116</v>
      </c>
      <c r="E4" s="120" t="str">
        <f>Redovisningsblad!S9</f>
        <v xml:space="preserve"> </v>
      </c>
      <c r="F4" s="124"/>
    </row>
    <row r="5" spans="1:8">
      <c r="A5" s="121"/>
      <c r="B5" s="122"/>
      <c r="C5" s="123"/>
      <c r="D5" s="30" t="s">
        <v>117</v>
      </c>
      <c r="E5" s="120" t="str">
        <f>Redovisningsblad!S10</f>
        <v xml:space="preserve"> </v>
      </c>
    </row>
    <row r="6" spans="1:8">
      <c r="A6" s="121"/>
      <c r="B6" s="122"/>
      <c r="C6" s="123" t="s">
        <v>6</v>
      </c>
      <c r="D6" s="30" t="s">
        <v>118</v>
      </c>
      <c r="E6" s="120" t="str">
        <f>Redovisningsblad!S11</f>
        <v xml:space="preserve"> </v>
      </c>
    </row>
    <row r="7" spans="1:8">
      <c r="A7" s="121"/>
      <c r="B7" s="122"/>
      <c r="C7" s="123"/>
      <c r="D7" s="30" t="s">
        <v>119</v>
      </c>
      <c r="E7" s="120" t="str">
        <f>Redovisningsblad!S12</f>
        <v xml:space="preserve"> </v>
      </c>
    </row>
    <row r="8" spans="1:8">
      <c r="A8" s="121"/>
      <c r="B8" s="122"/>
      <c r="C8" s="123"/>
      <c r="D8" s="30" t="s">
        <v>120</v>
      </c>
      <c r="E8" s="120" t="str">
        <f>Redovisningsblad!S13</f>
        <v xml:space="preserve"> </v>
      </c>
    </row>
    <row r="9" spans="1:8">
      <c r="A9" s="121"/>
      <c r="B9" s="122"/>
      <c r="C9" s="123"/>
      <c r="D9" s="30" t="s">
        <v>121</v>
      </c>
      <c r="E9" s="120" t="str">
        <f>Redovisningsblad!S14</f>
        <v xml:space="preserve"> </v>
      </c>
    </row>
    <row r="10" spans="1:8">
      <c r="A10" s="121"/>
      <c r="B10" s="122"/>
      <c r="C10" s="123"/>
      <c r="D10" s="30" t="s">
        <v>122</v>
      </c>
      <c r="E10" s="120" t="str">
        <f>Redovisningsblad!S15</f>
        <v xml:space="preserve"> </v>
      </c>
    </row>
    <row r="11" spans="1:8">
      <c r="A11" s="121"/>
      <c r="B11" s="122"/>
      <c r="C11" s="123" t="s">
        <v>6</v>
      </c>
      <c r="D11" s="30" t="s">
        <v>123</v>
      </c>
      <c r="E11" s="120" t="str">
        <f>Redovisningsblad!S16</f>
        <v xml:space="preserve"> </v>
      </c>
    </row>
    <row r="12" spans="1:8">
      <c r="A12" s="121"/>
      <c r="B12" s="122"/>
      <c r="C12" s="123" t="s">
        <v>6</v>
      </c>
      <c r="D12" s="30" t="s">
        <v>124</v>
      </c>
      <c r="E12" s="120" t="str">
        <f>Redovisningsblad!S17</f>
        <v xml:space="preserve"> </v>
      </c>
    </row>
    <row r="13" spans="1:8">
      <c r="A13" s="121"/>
      <c r="B13" s="122"/>
      <c r="C13" s="123" t="s">
        <v>6</v>
      </c>
      <c r="D13" s="30" t="s">
        <v>125</v>
      </c>
      <c r="E13" s="120">
        <f>Redovisningsblad!S18</f>
        <v>0</v>
      </c>
    </row>
    <row r="14" spans="1:8">
      <c r="A14" s="121"/>
      <c r="B14" s="122"/>
      <c r="C14" s="123" t="s">
        <v>6</v>
      </c>
      <c r="D14" s="30" t="s">
        <v>45</v>
      </c>
      <c r="E14" s="120">
        <f>Redovisningsblad!S19</f>
        <v>0</v>
      </c>
    </row>
    <row r="15" spans="1:8">
      <c r="A15" s="121"/>
      <c r="B15" s="122"/>
      <c r="C15" s="123"/>
      <c r="D15" s="30" t="s">
        <v>126</v>
      </c>
      <c r="E15" s="120">
        <f>C98</f>
        <v>0</v>
      </c>
    </row>
    <row r="16" spans="1:8">
      <c r="A16" s="121"/>
      <c r="B16" s="122"/>
      <c r="C16" s="123"/>
      <c r="D16" s="30" t="s">
        <v>208</v>
      </c>
      <c r="E16" s="124">
        <f>E14-E15</f>
        <v>0</v>
      </c>
    </row>
    <row r="17" spans="1:3">
      <c r="A17" s="121"/>
      <c r="B17" s="122"/>
      <c r="C17" s="123"/>
    </row>
    <row r="18" spans="1:3">
      <c r="A18" s="121"/>
      <c r="B18" s="122"/>
      <c r="C18" s="123"/>
    </row>
    <row r="19" spans="1:3">
      <c r="A19" s="121"/>
      <c r="B19" s="122"/>
      <c r="C19" s="123"/>
    </row>
    <row r="20" spans="1:3">
      <c r="A20" s="121"/>
      <c r="B20" s="122"/>
      <c r="C20" s="123"/>
    </row>
    <row r="21" spans="1:3">
      <c r="A21" s="121" t="s">
        <v>6</v>
      </c>
      <c r="B21" s="122"/>
      <c r="C21" s="123"/>
    </row>
    <row r="22" spans="1:3">
      <c r="A22" s="121"/>
      <c r="B22" s="122"/>
      <c r="C22" s="123"/>
    </row>
    <row r="23" spans="1:3">
      <c r="A23" s="121"/>
      <c r="B23" s="122"/>
      <c r="C23" s="123"/>
    </row>
    <row r="24" spans="1:3">
      <c r="A24" s="121"/>
      <c r="B24" s="122"/>
      <c r="C24" s="123"/>
    </row>
    <row r="25" spans="1:3">
      <c r="A25" s="121"/>
      <c r="B25" s="122"/>
      <c r="C25" s="123"/>
    </row>
    <row r="26" spans="1:3">
      <c r="A26" s="121"/>
      <c r="B26" s="122"/>
      <c r="C26" s="123"/>
    </row>
    <row r="27" spans="1:3">
      <c r="A27" s="121"/>
      <c r="B27" s="122"/>
      <c r="C27" s="123"/>
    </row>
    <row r="28" spans="1:3">
      <c r="A28" s="121"/>
      <c r="B28" s="122"/>
      <c r="C28" s="123"/>
    </row>
    <row r="29" spans="1:3">
      <c r="A29" s="121"/>
      <c r="B29" s="122"/>
      <c r="C29" s="123"/>
    </row>
    <row r="30" spans="1:3">
      <c r="A30" s="121"/>
      <c r="B30" s="122"/>
      <c r="C30" s="123"/>
    </row>
    <row r="31" spans="1:3">
      <c r="A31" s="121"/>
      <c r="B31" s="122"/>
      <c r="C31" s="123"/>
    </row>
    <row r="32" spans="1:3">
      <c r="A32" s="121"/>
      <c r="B32" s="122"/>
      <c r="C32" s="123"/>
    </row>
    <row r="33" spans="1:3">
      <c r="A33" s="121"/>
      <c r="B33" s="122"/>
      <c r="C33" s="123"/>
    </row>
    <row r="34" spans="1:3">
      <c r="A34" s="121"/>
      <c r="B34" s="122"/>
      <c r="C34" s="123"/>
    </row>
    <row r="35" spans="1:3">
      <c r="A35" s="121"/>
      <c r="B35" s="122"/>
      <c r="C35" s="123"/>
    </row>
    <row r="36" spans="1:3">
      <c r="A36" s="121"/>
      <c r="B36" s="122"/>
      <c r="C36" s="123"/>
    </row>
    <row r="37" spans="1:3">
      <c r="A37" s="121"/>
      <c r="B37" s="122"/>
      <c r="C37" s="123"/>
    </row>
    <row r="38" spans="1:3">
      <c r="A38" s="121"/>
      <c r="B38" s="122"/>
      <c r="C38" s="123"/>
    </row>
    <row r="39" spans="1:3">
      <c r="A39" s="121"/>
      <c r="B39" s="122"/>
      <c r="C39" s="123"/>
    </row>
    <row r="40" spans="1:3">
      <c r="A40" s="121"/>
      <c r="B40" s="122"/>
      <c r="C40" s="123"/>
    </row>
    <row r="41" spans="1:3">
      <c r="A41" s="121"/>
      <c r="B41" s="122"/>
      <c r="C41" s="123"/>
    </row>
    <row r="42" spans="1:3">
      <c r="A42" s="121"/>
      <c r="B42" s="122"/>
      <c r="C42" s="123"/>
    </row>
    <row r="43" spans="1:3">
      <c r="A43" s="121"/>
      <c r="B43" s="122"/>
      <c r="C43" s="123"/>
    </row>
    <row r="44" spans="1:3">
      <c r="A44" s="121"/>
      <c r="B44" s="122"/>
      <c r="C44" s="123"/>
    </row>
    <row r="45" spans="1:3">
      <c r="A45" s="121"/>
      <c r="B45" s="122"/>
      <c r="C45" s="123"/>
    </row>
    <row r="46" spans="1:3" ht="15" thickBot="1">
      <c r="A46" s="265"/>
      <c r="B46" s="266"/>
      <c r="C46" s="267" t="s">
        <v>6</v>
      </c>
    </row>
    <row r="47" spans="1:3" ht="15" thickBot="1">
      <c r="A47" s="268"/>
      <c r="B47" s="269" t="s">
        <v>187</v>
      </c>
      <c r="C47" s="270">
        <f>SUM(C3:C46)</f>
        <v>0</v>
      </c>
    </row>
    <row r="51" spans="1:5" ht="15.5">
      <c r="A51" s="596" t="str">
        <f>CONCATENATE("Sid 2 av 2.  Övriga utgifter gällande ",Basuppgifter!A9," ",Basuppgifter!B9)</f>
        <v xml:space="preserve">Sid 2 av 2.  Övriga utgifter gällande  </v>
      </c>
      <c r="B51" s="373"/>
      <c r="C51" s="597"/>
      <c r="D51" s="598" t="s">
        <v>112</v>
      </c>
      <c r="E51" s="599"/>
    </row>
    <row r="52" spans="1:5">
      <c r="A52" s="274" t="s">
        <v>26</v>
      </c>
      <c r="B52" s="274" t="s">
        <v>113</v>
      </c>
      <c r="C52" s="275" t="s">
        <v>45</v>
      </c>
      <c r="D52" s="30" t="s">
        <v>114</v>
      </c>
      <c r="E52" s="120" t="str">
        <f>Redovisningsblad!S7</f>
        <v xml:space="preserve"> </v>
      </c>
    </row>
    <row r="53" spans="1:5">
      <c r="A53" s="121"/>
      <c r="B53" s="122"/>
      <c r="C53" s="123" t="s">
        <v>6</v>
      </c>
      <c r="D53" s="30" t="s">
        <v>115</v>
      </c>
      <c r="E53" s="120" t="str">
        <f>Redovisningsblad!S8</f>
        <v xml:space="preserve"> </v>
      </c>
    </row>
    <row r="54" spans="1:5">
      <c r="A54" s="121"/>
      <c r="B54" s="122"/>
      <c r="C54" s="123" t="s">
        <v>6</v>
      </c>
      <c r="D54" s="30" t="s">
        <v>116</v>
      </c>
      <c r="E54" s="120" t="str">
        <f>Redovisningsblad!S9</f>
        <v xml:space="preserve"> </v>
      </c>
    </row>
    <row r="55" spans="1:5">
      <c r="A55" s="121"/>
      <c r="B55" s="122"/>
      <c r="C55" s="123"/>
      <c r="D55" s="30" t="s">
        <v>117</v>
      </c>
      <c r="E55" s="120" t="str">
        <f>Redovisningsblad!S10</f>
        <v xml:space="preserve"> </v>
      </c>
    </row>
    <row r="56" spans="1:5">
      <c r="A56" s="121"/>
      <c r="B56" s="122"/>
      <c r="C56" s="123"/>
      <c r="D56" s="30" t="s">
        <v>118</v>
      </c>
      <c r="E56" s="120" t="str">
        <f>Redovisningsblad!S11</f>
        <v xml:space="preserve"> </v>
      </c>
    </row>
    <row r="57" spans="1:5">
      <c r="A57" s="121"/>
      <c r="B57" s="122"/>
      <c r="C57" s="123"/>
      <c r="D57" s="30" t="s">
        <v>119</v>
      </c>
      <c r="E57" s="120" t="str">
        <f>Redovisningsblad!S12</f>
        <v xml:space="preserve"> </v>
      </c>
    </row>
    <row r="58" spans="1:5">
      <c r="A58" s="121"/>
      <c r="B58" s="122"/>
      <c r="C58" s="123"/>
      <c r="D58" s="30" t="s">
        <v>120</v>
      </c>
      <c r="E58" s="120" t="str">
        <f>Redovisningsblad!S13</f>
        <v xml:space="preserve"> </v>
      </c>
    </row>
    <row r="59" spans="1:5">
      <c r="A59" s="121"/>
      <c r="B59" s="122"/>
      <c r="C59" s="123"/>
      <c r="D59" s="30" t="s">
        <v>121</v>
      </c>
      <c r="E59" s="120" t="str">
        <f>Redovisningsblad!S14</f>
        <v xml:space="preserve"> </v>
      </c>
    </row>
    <row r="60" spans="1:5">
      <c r="A60" s="121"/>
      <c r="B60" s="122"/>
      <c r="C60" s="123"/>
      <c r="D60" s="30" t="s">
        <v>122</v>
      </c>
      <c r="E60" s="120" t="str">
        <f>Redovisningsblad!S15</f>
        <v xml:space="preserve"> </v>
      </c>
    </row>
    <row r="61" spans="1:5">
      <c r="A61" s="121"/>
      <c r="B61" s="122"/>
      <c r="C61" s="123"/>
      <c r="D61" s="30" t="s">
        <v>123</v>
      </c>
      <c r="E61" s="120" t="str">
        <f>Redovisningsblad!S16</f>
        <v xml:space="preserve"> </v>
      </c>
    </row>
    <row r="62" spans="1:5">
      <c r="A62" s="121"/>
      <c r="B62" s="122"/>
      <c r="C62" s="123"/>
      <c r="D62" s="30" t="s">
        <v>124</v>
      </c>
      <c r="E62" s="120" t="str">
        <f>Redovisningsblad!S17</f>
        <v xml:space="preserve"> </v>
      </c>
    </row>
    <row r="63" spans="1:5">
      <c r="A63" s="121"/>
      <c r="B63" s="122"/>
      <c r="C63" s="123"/>
      <c r="D63" s="30" t="s">
        <v>125</v>
      </c>
      <c r="E63" s="120">
        <f>Redovisningsblad!S18</f>
        <v>0</v>
      </c>
    </row>
    <row r="64" spans="1:5">
      <c r="A64" s="121"/>
      <c r="B64" s="122"/>
      <c r="C64" s="123"/>
      <c r="D64" s="30" t="s">
        <v>45</v>
      </c>
      <c r="E64" s="120">
        <f>Redovisningsblad!S19</f>
        <v>0</v>
      </c>
    </row>
    <row r="65" spans="1:5">
      <c r="A65" s="121"/>
      <c r="B65" s="122"/>
      <c r="C65" s="123"/>
      <c r="D65" s="30" t="s">
        <v>126</v>
      </c>
      <c r="E65" s="120">
        <f>C98</f>
        <v>0</v>
      </c>
    </row>
    <row r="66" spans="1:5">
      <c r="A66" s="121"/>
      <c r="B66" s="122"/>
      <c r="C66" s="123"/>
      <c r="D66" s="30" t="s">
        <v>208</v>
      </c>
      <c r="E66" s="124">
        <f>E64-E65</f>
        <v>0</v>
      </c>
    </row>
    <row r="67" spans="1:5">
      <c r="A67" s="121"/>
      <c r="B67" s="122"/>
      <c r="C67" s="123"/>
    </row>
    <row r="68" spans="1:5">
      <c r="A68" s="121"/>
      <c r="B68" s="122"/>
      <c r="C68" s="123"/>
    </row>
    <row r="69" spans="1:5">
      <c r="A69" s="121"/>
      <c r="B69" s="122"/>
      <c r="C69" s="123"/>
    </row>
    <row r="70" spans="1:5">
      <c r="A70" s="121"/>
      <c r="B70" s="122"/>
      <c r="C70" s="123"/>
    </row>
    <row r="71" spans="1:5">
      <c r="A71" s="121"/>
      <c r="B71" s="122"/>
      <c r="C71" s="123"/>
    </row>
    <row r="72" spans="1:5">
      <c r="A72" s="121"/>
      <c r="B72" s="122"/>
      <c r="C72" s="123"/>
    </row>
    <row r="73" spans="1:5">
      <c r="A73" s="121"/>
      <c r="B73" s="122"/>
      <c r="C73" s="123"/>
    </row>
    <row r="74" spans="1:5">
      <c r="A74" s="121"/>
      <c r="B74" s="122"/>
      <c r="C74" s="123"/>
    </row>
    <row r="75" spans="1:5">
      <c r="A75" s="121"/>
      <c r="B75" s="122"/>
      <c r="C75" s="123"/>
    </row>
    <row r="76" spans="1:5">
      <c r="A76" s="121"/>
      <c r="B76" s="122"/>
      <c r="C76" s="123"/>
    </row>
    <row r="77" spans="1:5">
      <c r="A77" s="121"/>
      <c r="B77" s="122"/>
      <c r="C77" s="123"/>
    </row>
    <row r="78" spans="1:5">
      <c r="A78" s="121"/>
      <c r="B78" s="122"/>
      <c r="C78" s="123"/>
    </row>
    <row r="79" spans="1:5">
      <c r="A79" s="121"/>
      <c r="B79" s="122"/>
      <c r="C79" s="123"/>
    </row>
    <row r="80" spans="1:5">
      <c r="A80" s="121"/>
      <c r="B80" s="122"/>
      <c r="C80" s="123"/>
    </row>
    <row r="81" spans="1:3">
      <c r="A81" s="121"/>
      <c r="B81" s="122"/>
      <c r="C81" s="123"/>
    </row>
    <row r="82" spans="1:3">
      <c r="A82" s="121"/>
      <c r="B82" s="122"/>
      <c r="C82" s="123"/>
    </row>
    <row r="83" spans="1:3">
      <c r="A83" s="121"/>
      <c r="B83" s="122"/>
      <c r="C83" s="123"/>
    </row>
    <row r="84" spans="1:3">
      <c r="A84" s="121"/>
      <c r="B84" s="122"/>
      <c r="C84" s="123"/>
    </row>
    <row r="85" spans="1:3">
      <c r="A85" s="121"/>
      <c r="B85" s="122"/>
      <c r="C85" s="123"/>
    </row>
    <row r="86" spans="1:3">
      <c r="A86" s="121"/>
      <c r="B86" s="122"/>
      <c r="C86" s="123"/>
    </row>
    <row r="87" spans="1:3">
      <c r="A87" s="121"/>
      <c r="B87" s="122"/>
      <c r="C87" s="123"/>
    </row>
    <row r="88" spans="1:3">
      <c r="A88" s="121"/>
      <c r="B88" s="122"/>
      <c r="C88" s="123"/>
    </row>
    <row r="89" spans="1:3">
      <c r="A89" s="121"/>
      <c r="B89" s="122"/>
      <c r="C89" s="123"/>
    </row>
    <row r="90" spans="1:3">
      <c r="A90" s="121"/>
      <c r="B90" s="122"/>
      <c r="C90" s="123"/>
    </row>
    <row r="91" spans="1:3">
      <c r="A91" s="121"/>
      <c r="B91" s="122"/>
      <c r="C91" s="123"/>
    </row>
    <row r="92" spans="1:3">
      <c r="A92" s="121"/>
      <c r="B92" s="122"/>
      <c r="C92" s="123"/>
    </row>
    <row r="93" spans="1:3">
      <c r="A93" s="121"/>
      <c r="B93" s="122"/>
      <c r="C93" s="123"/>
    </row>
    <row r="94" spans="1:3">
      <c r="A94" s="121"/>
      <c r="B94" s="122"/>
      <c r="C94" s="123"/>
    </row>
    <row r="95" spans="1:3">
      <c r="A95" s="121"/>
      <c r="B95" s="122"/>
      <c r="C95" s="123"/>
    </row>
    <row r="96" spans="1:3">
      <c r="A96" s="121"/>
      <c r="B96" s="122"/>
      <c r="C96" s="123" t="s">
        <v>6</v>
      </c>
    </row>
    <row r="97" spans="1:3" ht="15" thickBot="1">
      <c r="A97" s="272"/>
      <c r="B97" s="273" t="s">
        <v>189</v>
      </c>
      <c r="C97" s="271">
        <f>SUM(C53:C96)</f>
        <v>0</v>
      </c>
    </row>
    <row r="98" spans="1:3" ht="15" thickBot="1">
      <c r="A98" s="136"/>
      <c r="B98" s="263" t="s">
        <v>188</v>
      </c>
      <c r="C98" s="264">
        <f>C47+C97</f>
        <v>0</v>
      </c>
    </row>
  </sheetData>
  <sheetProtection sheet="1" objects="1" scenarios="1"/>
  <customSheetViews>
    <customSheetView guid="{68560EC1-444A-433C-902D-992DE999EB0C}" scale="120" showPageBreaks="1" printArea="1" view="pageLayout">
      <selection sqref="A1:C1"/>
      <pageMargins left="0.7" right="0.7" top="0.75" bottom="0.75" header="0.3" footer="0.3"/>
      <pageSetup paperSize="9" orientation="portrait" r:id="rId1"/>
    </customSheetView>
  </customSheetViews>
  <mergeCells count="4">
    <mergeCell ref="A1:C1"/>
    <mergeCell ref="D1:E1"/>
    <mergeCell ref="A51:C51"/>
    <mergeCell ref="D51:E51"/>
  </mergeCell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1"/>
  <sheetViews>
    <sheetView zoomScaleNormal="100" workbookViewId="0">
      <selection activeCell="E2" sqref="E2"/>
    </sheetView>
  </sheetViews>
  <sheetFormatPr defaultRowHeight="14.5"/>
  <cols>
    <col min="1" max="1" width="2.7265625" customWidth="1"/>
    <col min="2" max="2" width="55.26953125" customWidth="1"/>
    <col min="3" max="3" width="15.81640625" customWidth="1"/>
    <col min="5" max="5" width="15" bestFit="1" customWidth="1"/>
  </cols>
  <sheetData>
    <row r="1" spans="2:5" ht="15.5" thickTop="1" thickBot="1">
      <c r="B1" s="600" t="s">
        <v>207</v>
      </c>
      <c r="C1" s="601"/>
    </row>
    <row r="2" spans="2:5" ht="15.5" thickTop="1" thickBot="1">
      <c r="B2" s="602"/>
      <c r="C2" s="603"/>
      <c r="D2" s="247">
        <v>1</v>
      </c>
    </row>
    <row r="3" spans="2:5" ht="15.5" thickTop="1" thickBot="1"/>
    <row r="4" spans="2:5">
      <c r="B4" s="604" t="str">
        <f>CONCATENATE("En månads budget för ", Basuppgifter!A9," ",Basuppgifter!B9)</f>
        <v xml:space="preserve">En månads budget för  </v>
      </c>
      <c r="C4" s="605"/>
      <c r="D4" s="134"/>
    </row>
    <row r="5" spans="2:5">
      <c r="B5" s="142" t="s">
        <v>23</v>
      </c>
      <c r="C5" s="100" t="s">
        <v>101</v>
      </c>
    </row>
    <row r="6" spans="2:5">
      <c r="B6" s="142" t="str">
        <f>Redovisningsblad!B5</f>
        <v>Beskattningsbar inkomst som löner pension, sjukers. aktivitetsstöd  m.m.</v>
      </c>
      <c r="C6" s="143">
        <f>Redovisningsblad!B19/D2</f>
        <v>0</v>
      </c>
      <c r="E6" s="139"/>
    </row>
    <row r="7" spans="2:5">
      <c r="B7" s="142" t="str">
        <f>Redovisningsblad!C5</f>
        <v>Ränta bankkonto</v>
      </c>
      <c r="C7" s="143">
        <f>Redovisningsblad!C19/D2</f>
        <v>0</v>
      </c>
      <c r="E7" s="137"/>
    </row>
    <row r="8" spans="2:5">
      <c r="B8" s="142" t="str">
        <f>Redovisningsblad!D5</f>
        <v>Utdelning aktier som blivit utbetalda (ej återinvestering)</v>
      </c>
      <c r="C8" s="144">
        <f>Redovisningsblad!D19/D2</f>
        <v>0</v>
      </c>
      <c r="E8" s="137"/>
    </row>
    <row r="9" spans="2:5">
      <c r="B9" s="142" t="str">
        <f>Redovisningsblad!E5</f>
        <v xml:space="preserve">Bostadstillägg, bostadsbidrag </v>
      </c>
      <c r="C9" s="144">
        <f>Redovisningsblad!E19/D2</f>
        <v>0</v>
      </c>
      <c r="E9" s="140"/>
    </row>
    <row r="10" spans="2:5">
      <c r="B10" s="142" t="str">
        <f>Redovisningsblad!F5</f>
        <v xml:space="preserve"> Bidrag som merkostnadsers. handikapers. HAB ersätt., barnb. m.m</v>
      </c>
      <c r="C10" s="144">
        <f>Redovisningsblad!F19/D2</f>
        <v>0</v>
      </c>
      <c r="E10" s="140"/>
    </row>
    <row r="11" spans="2:5" ht="15" thickBot="1">
      <c r="B11" s="142" t="str">
        <f>Redovisningsblad!H5</f>
        <v>Övrig bankinsättning          Skall specificeras</v>
      </c>
      <c r="C11" s="145">
        <f>Redovisningsblad!H19/D2</f>
        <v>0</v>
      </c>
      <c r="E11" s="140"/>
    </row>
    <row r="12" spans="2:5" ht="15" thickBot="1">
      <c r="B12" s="146" t="s">
        <v>45</v>
      </c>
      <c r="C12" s="147">
        <f>SUM(C6:C11)</f>
        <v>0</v>
      </c>
      <c r="E12" s="124"/>
    </row>
    <row r="13" spans="2:5" ht="15" thickTop="1">
      <c r="B13" s="148"/>
      <c r="C13" s="149"/>
    </row>
    <row r="14" spans="2:5">
      <c r="B14" s="142" t="s">
        <v>24</v>
      </c>
      <c r="C14" s="150" t="s">
        <v>101</v>
      </c>
    </row>
    <row r="15" spans="2:5">
      <c r="B15" s="142" t="s">
        <v>132</v>
      </c>
      <c r="C15" s="144">
        <f>Redovisningsblad!I19/D2</f>
        <v>0</v>
      </c>
    </row>
    <row r="16" spans="2:5">
      <c r="B16" s="142" t="s">
        <v>131</v>
      </c>
      <c r="C16" s="144">
        <f>Redovisningsblad!J19/D2</f>
        <v>0</v>
      </c>
    </row>
    <row r="17" spans="2:5">
      <c r="B17" s="142" t="s">
        <v>133</v>
      </c>
      <c r="C17" s="144">
        <f>Redovisningsblad!K19/D2</f>
        <v>0</v>
      </c>
    </row>
    <row r="18" spans="2:5">
      <c r="B18" s="142" t="s">
        <v>29</v>
      </c>
      <c r="C18" s="144">
        <f>Redovisningsblad!L19/D2</f>
        <v>0</v>
      </c>
    </row>
    <row r="19" spans="2:5">
      <c r="B19" s="142" t="s">
        <v>134</v>
      </c>
      <c r="C19" s="144">
        <f>Redovisningsblad!M19/D2</f>
        <v>0</v>
      </c>
    </row>
    <row r="20" spans="2:5">
      <c r="B20" s="142" t="s">
        <v>135</v>
      </c>
      <c r="C20" s="144">
        <f>Redovisningsblad!N19/D2</f>
        <v>0</v>
      </c>
    </row>
    <row r="21" spans="2:5">
      <c r="B21" s="142" t="s">
        <v>136</v>
      </c>
      <c r="C21" s="144">
        <f>Redovisningsblad!O19/D2</f>
        <v>0</v>
      </c>
    </row>
    <row r="22" spans="2:5">
      <c r="B22" s="142" t="s">
        <v>137</v>
      </c>
      <c r="C22" s="144">
        <f>Redovisningsblad!P19/D2</f>
        <v>0</v>
      </c>
    </row>
    <row r="23" spans="2:5">
      <c r="B23" s="142" t="s">
        <v>138</v>
      </c>
      <c r="C23" s="144">
        <f>Redovisningsblad!R19/D2</f>
        <v>0</v>
      </c>
    </row>
    <row r="24" spans="2:5">
      <c r="B24" s="142" t="s">
        <v>139</v>
      </c>
      <c r="C24" s="145">
        <f>Redovisningsblad!S19/D2</f>
        <v>0</v>
      </c>
    </row>
    <row r="25" spans="2:5" ht="15" thickBot="1">
      <c r="B25" s="292" t="s">
        <v>209</v>
      </c>
      <c r="C25" s="294">
        <v>500</v>
      </c>
    </row>
    <row r="26" spans="2:5" ht="15" thickBot="1">
      <c r="B26" s="293" t="s">
        <v>45</v>
      </c>
      <c r="C26" s="147">
        <f>SUM(C15:C25)</f>
        <v>500</v>
      </c>
    </row>
    <row r="27" spans="2:5" ht="15.5" thickTop="1" thickBot="1">
      <c r="B27" s="151"/>
      <c r="C27" s="152"/>
    </row>
    <row r="28" spans="2:5" ht="15" thickBot="1">
      <c r="B28" s="136" t="s">
        <v>144</v>
      </c>
      <c r="C28" s="138">
        <f>C12-C26</f>
        <v>-500</v>
      </c>
    </row>
    <row r="29" spans="2:5">
      <c r="B29" s="153"/>
      <c r="C29" s="154"/>
    </row>
    <row r="30" spans="2:5" ht="15" thickBot="1">
      <c r="B30" s="155">
        <f ca="1">TODAY()</f>
        <v>44489</v>
      </c>
      <c r="C30" s="156"/>
      <c r="E30" s="141"/>
    </row>
    <row r="31" spans="2:5">
      <c r="C31" s="137"/>
    </row>
    <row r="32" spans="2:5">
      <c r="C32" s="137"/>
    </row>
    <row r="33" spans="3:3">
      <c r="C33" s="137"/>
    </row>
    <row r="34" spans="3:3">
      <c r="C34" s="137"/>
    </row>
    <row r="35" spans="3:3">
      <c r="C35" s="137"/>
    </row>
    <row r="36" spans="3:3">
      <c r="C36" s="137"/>
    </row>
    <row r="37" spans="3:3">
      <c r="C37" s="135"/>
    </row>
    <row r="38" spans="3:3">
      <c r="C38" s="135"/>
    </row>
    <row r="39" spans="3:3">
      <c r="C39" s="135"/>
    </row>
    <row r="40" spans="3:3">
      <c r="C40" s="135"/>
    </row>
    <row r="41" spans="3:3">
      <c r="C41" s="135"/>
    </row>
  </sheetData>
  <sheetProtection sheet="1" objects="1" scenarios="1"/>
  <customSheetViews>
    <customSheetView guid="{68560EC1-444A-433C-902D-992DE999EB0C}" scale="130">
      <pageMargins left="0.7" right="0.7" top="0.75" bottom="0.75" header="0.3" footer="0.3"/>
      <pageSetup paperSize="9" orientation="portrait" r:id="rId1"/>
    </customSheetView>
  </customSheetViews>
  <mergeCells count="2">
    <mergeCell ref="B1:C2"/>
    <mergeCell ref="B4:C4"/>
  </mergeCell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zoomScaleNormal="100" workbookViewId="0">
      <selection sqref="A1:F1"/>
    </sheetView>
  </sheetViews>
  <sheetFormatPr defaultRowHeight="14.5"/>
  <cols>
    <col min="1" max="1" width="15.81640625" customWidth="1"/>
    <col min="5" max="5" width="15" customWidth="1"/>
    <col min="6" max="6" width="17.453125" customWidth="1"/>
  </cols>
  <sheetData>
    <row r="1" spans="1:6" ht="15.5">
      <c r="A1" s="596" t="s">
        <v>129</v>
      </c>
      <c r="B1" s="609"/>
      <c r="C1" s="609"/>
      <c r="D1" s="609"/>
      <c r="E1" s="609"/>
      <c r="F1" s="610"/>
    </row>
    <row r="2" spans="1:6" ht="15.5">
      <c r="A2" s="127"/>
      <c r="B2" s="127"/>
      <c r="C2" s="127"/>
      <c r="D2" s="127"/>
      <c r="E2" s="127"/>
      <c r="F2" s="127"/>
    </row>
    <row r="4" spans="1:6" ht="15.5">
      <c r="A4" s="606" t="s">
        <v>69</v>
      </c>
      <c r="B4" s="607"/>
      <c r="C4" s="607"/>
      <c r="D4" s="607"/>
      <c r="E4" s="608"/>
      <c r="F4" s="128" t="s">
        <v>127</v>
      </c>
    </row>
    <row r="5" spans="1:6" ht="15.5">
      <c r="A5" s="611" t="str">
        <f>Basuppgifter!A30</f>
        <v>Swedbank 8214-9 000 000 000-0</v>
      </c>
      <c r="B5" s="611"/>
      <c r="C5" s="611"/>
      <c r="D5" s="611"/>
      <c r="E5" s="611"/>
      <c r="F5" s="129">
        <f>Redovisningsblad!V18</f>
        <v>1</v>
      </c>
    </row>
    <row r="6" spans="1:6" ht="15.5">
      <c r="A6" s="611" t="str">
        <f>Redovisningsblad!A22</f>
        <v xml:space="preserve"> </v>
      </c>
      <c r="B6" s="611"/>
      <c r="C6" s="611"/>
      <c r="D6" s="611"/>
      <c r="E6" s="611"/>
      <c r="F6" s="129">
        <f>Redovisningsblad!N22</f>
        <v>0</v>
      </c>
    </row>
    <row r="7" spans="1:6" ht="15.5">
      <c r="A7" s="611">
        <f>Redovisningsblad!A23</f>
        <v>0</v>
      </c>
      <c r="B7" s="611"/>
      <c r="C7" s="611"/>
      <c r="D7" s="611"/>
      <c r="E7" s="611"/>
      <c r="F7" s="129">
        <f>Redovisningsblad!N23</f>
        <v>0</v>
      </c>
    </row>
    <row r="8" spans="1:6" ht="15.5">
      <c r="A8" s="611">
        <f>Redovisningsblad!A24</f>
        <v>0</v>
      </c>
      <c r="B8" s="611"/>
      <c r="C8" s="611"/>
      <c r="D8" s="611"/>
      <c r="E8" s="611"/>
      <c r="F8" s="129">
        <f>Redovisningsblad!N24</f>
        <v>0</v>
      </c>
    </row>
    <row r="9" spans="1:6" ht="15.5">
      <c r="A9" s="611">
        <f>Redovisningsblad!A25</f>
        <v>0</v>
      </c>
      <c r="B9" s="611"/>
      <c r="C9" s="611"/>
      <c r="D9" s="611"/>
      <c r="E9" s="611"/>
      <c r="F9" s="129">
        <f>Redovisningsblad!N25</f>
        <v>0</v>
      </c>
    </row>
    <row r="10" spans="1:6" ht="15.5">
      <c r="A10" s="611">
        <f>Redovisningsblad!A26</f>
        <v>0</v>
      </c>
      <c r="B10" s="611"/>
      <c r="C10" s="611"/>
      <c r="D10" s="611"/>
      <c r="E10" s="611"/>
      <c r="F10" s="129">
        <f>Redovisningsblad!N26</f>
        <v>0</v>
      </c>
    </row>
    <row r="11" spans="1:6" ht="15.5">
      <c r="A11" s="611">
        <f>Redovisningsblad!A27</f>
        <v>0</v>
      </c>
      <c r="B11" s="611"/>
      <c r="C11" s="611"/>
      <c r="D11" s="611"/>
      <c r="E11" s="611"/>
      <c r="F11" s="129">
        <f>Redovisningsblad!N27</f>
        <v>0</v>
      </c>
    </row>
    <row r="12" spans="1:6" ht="15.5">
      <c r="A12" s="611">
        <f>Redovisningsblad!A28</f>
        <v>0</v>
      </c>
      <c r="B12" s="611"/>
      <c r="C12" s="611"/>
      <c r="D12" s="611"/>
      <c r="E12" s="611"/>
      <c r="F12" s="129">
        <f>Redovisningsblad!N28</f>
        <v>0</v>
      </c>
    </row>
    <row r="13" spans="1:6" ht="15.5">
      <c r="A13" s="611">
        <f>Redovisningsblad!A29</f>
        <v>0</v>
      </c>
      <c r="B13" s="611"/>
      <c r="C13" s="611"/>
      <c r="D13" s="611"/>
      <c r="E13" s="611"/>
      <c r="F13" s="129">
        <f>Redovisningsblad!N29</f>
        <v>0</v>
      </c>
    </row>
    <row r="14" spans="1:6" ht="15.5">
      <c r="A14" s="606" t="s">
        <v>128</v>
      </c>
      <c r="B14" s="607"/>
      <c r="C14" s="607"/>
      <c r="D14" s="607"/>
      <c r="E14" s="608"/>
      <c r="F14" s="129">
        <f>-SUM(F5:F13)</f>
        <v>-1</v>
      </c>
    </row>
    <row r="16" spans="1:6" ht="15.5">
      <c r="A16" s="611" t="s">
        <v>80</v>
      </c>
      <c r="B16" s="611"/>
      <c r="C16" s="611"/>
      <c r="D16" s="611"/>
      <c r="E16" s="611"/>
      <c r="F16" s="128" t="s">
        <v>127</v>
      </c>
    </row>
    <row r="17" spans="1:6" ht="15.5">
      <c r="A17" s="133">
        <f>Redovisningsblad!H34</f>
        <v>0</v>
      </c>
      <c r="B17" s="611">
        <f>Redovisningsblad!A34</f>
        <v>0</v>
      </c>
      <c r="C17" s="611"/>
      <c r="D17" s="611"/>
      <c r="E17" s="611"/>
      <c r="F17" s="129">
        <f>Redovisningsblad!I34</f>
        <v>0</v>
      </c>
    </row>
    <row r="18" spans="1:6" ht="15.5">
      <c r="A18" s="133">
        <f>Redovisningsblad!H35</f>
        <v>0</v>
      </c>
      <c r="B18" s="611">
        <f>Redovisningsblad!A35</f>
        <v>0</v>
      </c>
      <c r="C18" s="611"/>
      <c r="D18" s="611"/>
      <c r="E18" s="611"/>
      <c r="F18" s="129">
        <f>Redovisningsblad!I35</f>
        <v>0</v>
      </c>
    </row>
    <row r="19" spans="1:6" ht="15.5">
      <c r="A19" s="133">
        <f>Redovisningsblad!H36</f>
        <v>0</v>
      </c>
      <c r="B19" s="611">
        <f>Redovisningsblad!A36</f>
        <v>0</v>
      </c>
      <c r="C19" s="611"/>
      <c r="D19" s="611"/>
      <c r="E19" s="611"/>
      <c r="F19" s="129">
        <f>Redovisningsblad!I36</f>
        <v>0</v>
      </c>
    </row>
    <row r="20" spans="1:6" ht="15.5">
      <c r="A20" s="133">
        <f>Redovisningsblad!H37</f>
        <v>0</v>
      </c>
      <c r="B20" s="611">
        <f>Redovisningsblad!A37</f>
        <v>0</v>
      </c>
      <c r="C20" s="611"/>
      <c r="D20" s="611"/>
      <c r="E20" s="611"/>
      <c r="F20" s="129">
        <f>Redovisningsblad!I37</f>
        <v>0</v>
      </c>
    </row>
    <row r="21" spans="1:6" ht="15.5">
      <c r="A21" s="133">
        <f>Redovisningsblad!H38</f>
        <v>0</v>
      </c>
      <c r="B21" s="611">
        <f>Redovisningsblad!A38</f>
        <v>0</v>
      </c>
      <c r="C21" s="611"/>
      <c r="D21" s="611"/>
      <c r="E21" s="611"/>
      <c r="F21" s="129">
        <f>Redovisningsblad!I38</f>
        <v>0</v>
      </c>
    </row>
    <row r="22" spans="1:6" ht="15.5">
      <c r="A22" s="133">
        <f>Redovisningsblad!H39</f>
        <v>0</v>
      </c>
      <c r="B22" s="611">
        <f>Redovisningsblad!A39</f>
        <v>0</v>
      </c>
      <c r="C22" s="611"/>
      <c r="D22" s="611"/>
      <c r="E22" s="611"/>
      <c r="F22" s="129">
        <f>Redovisningsblad!I39</f>
        <v>0</v>
      </c>
    </row>
    <row r="23" spans="1:6" ht="15.5">
      <c r="A23" s="133">
        <f>Redovisningsblad!H40</f>
        <v>0</v>
      </c>
      <c r="B23" s="611">
        <f>Redovisningsblad!A40</f>
        <v>0</v>
      </c>
      <c r="C23" s="611"/>
      <c r="D23" s="611"/>
      <c r="E23" s="611"/>
      <c r="F23" s="129">
        <f>Redovisningsblad!I40</f>
        <v>0</v>
      </c>
    </row>
    <row r="24" spans="1:6" ht="15.5">
      <c r="A24" s="133">
        <f>Redovisningsblad!H41</f>
        <v>0</v>
      </c>
      <c r="B24" s="611">
        <f>Redovisningsblad!A41</f>
        <v>0</v>
      </c>
      <c r="C24" s="611"/>
      <c r="D24" s="611"/>
      <c r="E24" s="611"/>
      <c r="F24" s="129">
        <f>Redovisningsblad!I41</f>
        <v>0</v>
      </c>
    </row>
    <row r="25" spans="1:6" ht="15.5">
      <c r="A25" s="133">
        <f>Redovisningsblad!H42</f>
        <v>0</v>
      </c>
      <c r="B25" s="611">
        <f>Redovisningsblad!A42</f>
        <v>0</v>
      </c>
      <c r="C25" s="611"/>
      <c r="D25" s="611"/>
      <c r="E25" s="611"/>
      <c r="F25" s="129">
        <f>Redovisningsblad!I42</f>
        <v>0</v>
      </c>
    </row>
    <row r="26" spans="1:6" ht="15.5">
      <c r="A26" s="606" t="s">
        <v>127</v>
      </c>
      <c r="B26" s="607"/>
      <c r="C26" s="607"/>
      <c r="D26" s="607"/>
      <c r="E26" s="608"/>
      <c r="F26" s="129">
        <f>SUM(F17:F25)</f>
        <v>0</v>
      </c>
    </row>
    <row r="29" spans="1:6" ht="15.5">
      <c r="A29" s="611" t="s">
        <v>130</v>
      </c>
      <c r="B29" s="611"/>
      <c r="C29" s="611"/>
      <c r="D29" s="611"/>
      <c r="E29" s="611"/>
      <c r="F29" s="128" t="s">
        <v>127</v>
      </c>
    </row>
    <row r="30" spans="1:6" ht="15.5">
      <c r="A30" s="606">
        <f>Redovisningsblad!A47</f>
        <v>0</v>
      </c>
      <c r="B30" s="607"/>
      <c r="C30" s="607"/>
      <c r="D30" s="607"/>
      <c r="E30" s="608"/>
      <c r="F30" s="129">
        <f>Redovisningsblad!I47</f>
        <v>0</v>
      </c>
    </row>
    <row r="31" spans="1:6" ht="15.5">
      <c r="A31" s="606">
        <f>Redovisningsblad!A48</f>
        <v>0</v>
      </c>
      <c r="B31" s="607"/>
      <c r="C31" s="607"/>
      <c r="D31" s="607"/>
      <c r="E31" s="608"/>
      <c r="F31" s="129">
        <f>Redovisningsblad!I48</f>
        <v>0</v>
      </c>
    </row>
    <row r="32" spans="1:6" ht="15.5">
      <c r="A32" s="606">
        <f>Redovisningsblad!A49</f>
        <v>0</v>
      </c>
      <c r="B32" s="607"/>
      <c r="C32" s="607"/>
      <c r="D32" s="607"/>
      <c r="E32" s="608"/>
      <c r="F32" s="129">
        <f>Redovisningsblad!I49</f>
        <v>0</v>
      </c>
    </row>
    <row r="33" spans="1:6" ht="15.5">
      <c r="A33" s="606">
        <f>Redovisningsblad!A50</f>
        <v>0</v>
      </c>
      <c r="B33" s="607"/>
      <c r="C33" s="607"/>
      <c r="D33" s="607"/>
      <c r="E33" s="608"/>
      <c r="F33" s="129">
        <f>Redovisningsblad!I50</f>
        <v>0</v>
      </c>
    </row>
    <row r="34" spans="1:6" ht="15.5">
      <c r="A34" s="606">
        <f>Redovisningsblad!A51</f>
        <v>0</v>
      </c>
      <c r="B34" s="607"/>
      <c r="C34" s="607"/>
      <c r="D34" s="607"/>
      <c r="E34" s="608"/>
      <c r="F34" s="129">
        <f>Redovisningsblad!I51</f>
        <v>0</v>
      </c>
    </row>
    <row r="35" spans="1:6" ht="15.5">
      <c r="A35" s="606">
        <f>Redovisningsblad!A52</f>
        <v>0</v>
      </c>
      <c r="B35" s="607"/>
      <c r="C35" s="607"/>
      <c r="D35" s="607"/>
      <c r="E35" s="608"/>
      <c r="F35" s="129">
        <f>Redovisningsblad!I52</f>
        <v>0</v>
      </c>
    </row>
    <row r="36" spans="1:6" ht="15.5">
      <c r="A36" s="606">
        <f>Redovisningsblad!A53</f>
        <v>0</v>
      </c>
      <c r="B36" s="607"/>
      <c r="C36" s="607"/>
      <c r="D36" s="607"/>
      <c r="E36" s="608"/>
      <c r="F36" s="129">
        <f>Redovisningsblad!I53</f>
        <v>0</v>
      </c>
    </row>
    <row r="37" spans="1:6" ht="15.5">
      <c r="A37" s="606">
        <f>Redovisningsblad!A54</f>
        <v>0</v>
      </c>
      <c r="B37" s="607"/>
      <c r="C37" s="607"/>
      <c r="D37" s="607"/>
      <c r="E37" s="608"/>
      <c r="F37" s="129">
        <f>Redovisningsblad!I54</f>
        <v>0</v>
      </c>
    </row>
    <row r="38" spans="1:6" ht="15.5">
      <c r="A38" s="612">
        <f>Redovisningsblad!A55</f>
        <v>0</v>
      </c>
      <c r="B38" s="613"/>
      <c r="C38" s="613"/>
      <c r="D38" s="613"/>
      <c r="E38" s="614"/>
      <c r="F38" s="131">
        <f>Redovisningsblad!I55</f>
        <v>0</v>
      </c>
    </row>
    <row r="39" spans="1:6" ht="15.5">
      <c r="A39" s="132" t="s">
        <v>127</v>
      </c>
      <c r="B39" s="130"/>
      <c r="C39" s="130"/>
      <c r="D39" s="130"/>
      <c r="E39" s="130"/>
      <c r="F39" s="129">
        <f>Redovisningsblad!I56</f>
        <v>0</v>
      </c>
    </row>
  </sheetData>
  <sheetProtection sheet="1" objects="1" scenarios="1"/>
  <customSheetViews>
    <customSheetView guid="{68560EC1-444A-433C-902D-992DE999EB0C}" showPageBreaks="1" view="pageLayout" topLeftCell="A14">
      <selection activeCell="F39" sqref="F39"/>
      <pageMargins left="0.7" right="0.7" top="0.75" bottom="0.75" header="0.3" footer="0.3"/>
      <pageSetup paperSize="9" orientation="portrait" r:id="rId1"/>
    </customSheetView>
  </customSheetViews>
  <mergeCells count="33">
    <mergeCell ref="A36:E36"/>
    <mergeCell ref="A37:E37"/>
    <mergeCell ref="A38:E38"/>
    <mergeCell ref="A30:E30"/>
    <mergeCell ref="A31:E31"/>
    <mergeCell ref="A32:E32"/>
    <mergeCell ref="A33:E33"/>
    <mergeCell ref="A34:E34"/>
    <mergeCell ref="A35:E35"/>
    <mergeCell ref="A29:E29"/>
    <mergeCell ref="A16:E16"/>
    <mergeCell ref="B17:E17"/>
    <mergeCell ref="B18:E18"/>
    <mergeCell ref="B19:E19"/>
    <mergeCell ref="B20:E20"/>
    <mergeCell ref="B21:E21"/>
    <mergeCell ref="B22:E22"/>
    <mergeCell ref="B23:E23"/>
    <mergeCell ref="B24:E24"/>
    <mergeCell ref="B25:E25"/>
    <mergeCell ref="A26:E26"/>
    <mergeCell ref="A14:E14"/>
    <mergeCell ref="A1:F1"/>
    <mergeCell ref="A4:E4"/>
    <mergeCell ref="A5:E5"/>
    <mergeCell ref="A6:E6"/>
    <mergeCell ref="A7:E7"/>
    <mergeCell ref="A8:E8"/>
    <mergeCell ref="A9:E9"/>
    <mergeCell ref="A10:E10"/>
    <mergeCell ref="A11:E11"/>
    <mergeCell ref="A12:E12"/>
    <mergeCell ref="A13:E13"/>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7"/>
  <sheetViews>
    <sheetView showWhiteSpace="0" zoomScaleNormal="100" zoomScalePageLayoutView="96" workbookViewId="0">
      <selection activeCell="L20" sqref="L20"/>
    </sheetView>
  </sheetViews>
  <sheetFormatPr defaultRowHeight="14.5"/>
  <cols>
    <col min="1" max="1" width="12.81640625" customWidth="1"/>
    <col min="2" max="2" width="56.81640625" customWidth="1"/>
    <col min="3" max="3" width="8.26953125" customWidth="1"/>
    <col min="4" max="4" width="5.7265625" customWidth="1"/>
    <col min="5" max="5" width="9.1796875" customWidth="1"/>
    <col min="6" max="10" width="8.7265625" customWidth="1"/>
    <col min="11" max="11" width="10.453125" bestFit="1" customWidth="1"/>
  </cols>
  <sheetData>
    <row r="1" spans="1:11" ht="15" thickBot="1">
      <c r="A1" s="618" t="str">
        <f>CONCATENATE("BLAD 1       Dagbok och reseräkning gälllande ",Basuppgifter!A9," ",Basuppgifter!B9,".")</f>
        <v>BLAD 1       Dagbok och reseräkning gälllande  .</v>
      </c>
      <c r="B1" s="389"/>
      <c r="C1" s="389"/>
      <c r="D1" s="430"/>
      <c r="E1" s="615"/>
      <c r="F1" s="616"/>
      <c r="G1" s="616"/>
      <c r="H1" s="615"/>
      <c r="I1" s="616"/>
      <c r="J1" s="616"/>
    </row>
    <row r="2" spans="1:11">
      <c r="A2" s="279" t="s">
        <v>26</v>
      </c>
      <c r="B2" s="280" t="s">
        <v>210</v>
      </c>
      <c r="C2" s="287" t="s">
        <v>166</v>
      </c>
      <c r="D2" s="288" t="s">
        <v>190</v>
      </c>
    </row>
    <row r="3" spans="1:11">
      <c r="A3" s="252"/>
      <c r="B3" s="246"/>
      <c r="C3" s="282"/>
      <c r="D3" s="289"/>
      <c r="E3" s="248"/>
      <c r="F3" s="257">
        <f>C46/60</f>
        <v>0</v>
      </c>
      <c r="G3" s="259">
        <f>_xlfn.FLOOR.MATH(F3,1)</f>
        <v>0</v>
      </c>
      <c r="H3" s="259">
        <f>G3</f>
        <v>0</v>
      </c>
      <c r="I3" s="259">
        <f>C46-(H3*60)</f>
        <v>0</v>
      </c>
      <c r="J3" s="259">
        <f>(H3*60)+I3</f>
        <v>0</v>
      </c>
      <c r="K3" s="278">
        <f>D46*1.85</f>
        <v>0</v>
      </c>
    </row>
    <row r="4" spans="1:11">
      <c r="A4" s="245"/>
      <c r="B4" s="246"/>
      <c r="C4" s="283" t="s">
        <v>6</v>
      </c>
      <c r="D4" s="290"/>
      <c r="E4" s="248"/>
      <c r="F4" s="257">
        <f>(C46+C96)/60</f>
        <v>0</v>
      </c>
      <c r="G4" s="259">
        <f>_xlfn.FLOOR.MATH(F4,1)</f>
        <v>0</v>
      </c>
      <c r="H4" s="259">
        <f t="shared" ref="H4:H6" si="0">G4</f>
        <v>0</v>
      </c>
      <c r="I4" s="259">
        <f>(C46+C96)-(H4*60)</f>
        <v>0</v>
      </c>
      <c r="J4" s="259">
        <f>(H4*60)+I4</f>
        <v>0</v>
      </c>
      <c r="K4" s="278">
        <f>(D46*1.85)+(D96*1.85)</f>
        <v>0</v>
      </c>
    </row>
    <row r="5" spans="1:11">
      <c r="A5" s="245"/>
      <c r="B5" s="246"/>
      <c r="C5" s="283" t="s">
        <v>6</v>
      </c>
      <c r="D5" s="290"/>
      <c r="E5" s="248"/>
      <c r="F5" s="257">
        <f>(C46+C96+C146)/60</f>
        <v>0</v>
      </c>
      <c r="G5" s="259">
        <f>_xlfn.FLOOR.MATH(F5,1)</f>
        <v>0</v>
      </c>
      <c r="H5" s="259">
        <f t="shared" si="0"/>
        <v>0</v>
      </c>
      <c r="I5" s="259">
        <f>(C46+C96+C146)-(H5*60)</f>
        <v>0</v>
      </c>
      <c r="J5" s="259">
        <f>(H5*60)+I5</f>
        <v>0</v>
      </c>
      <c r="K5" s="278">
        <f>(D46*1.85)+(D96*1.85)+(D146*1.85)</f>
        <v>0</v>
      </c>
    </row>
    <row r="6" spans="1:11">
      <c r="A6" s="245"/>
      <c r="B6" s="246"/>
      <c r="C6" s="283" t="s">
        <v>6</v>
      </c>
      <c r="D6" s="290"/>
      <c r="E6" s="248"/>
      <c r="F6" s="257">
        <f>(C46+C96+C146+C196)/60</f>
        <v>0</v>
      </c>
      <c r="G6" s="259">
        <f>_xlfn.FLOOR.MATH(F6,1)</f>
        <v>0</v>
      </c>
      <c r="H6" s="259">
        <f t="shared" si="0"/>
        <v>0</v>
      </c>
      <c r="I6" s="259">
        <f>(C46+C96+C146+C196)-(H6*60)</f>
        <v>0</v>
      </c>
      <c r="J6" s="259">
        <f>(H6*60)+I6</f>
        <v>0</v>
      </c>
      <c r="K6" s="278">
        <f>(D46*1.85)+(D96*1.85)+(D146*1.85)+(D196*1.85)</f>
        <v>0</v>
      </c>
    </row>
    <row r="7" spans="1:11">
      <c r="A7" s="245"/>
      <c r="B7" s="246"/>
      <c r="C7" s="283" t="s">
        <v>6</v>
      </c>
      <c r="D7" s="290"/>
      <c r="E7" s="248"/>
      <c r="F7" s="257"/>
      <c r="G7" s="258"/>
      <c r="H7" s="260"/>
      <c r="I7" s="260"/>
      <c r="J7" s="259"/>
    </row>
    <row r="8" spans="1:11">
      <c r="A8" s="245"/>
      <c r="B8" s="246"/>
      <c r="C8" s="283" t="s">
        <v>6</v>
      </c>
      <c r="D8" s="290"/>
      <c r="E8" s="248"/>
      <c r="F8" s="257"/>
      <c r="G8" s="261"/>
      <c r="H8" s="261"/>
      <c r="I8" s="261"/>
      <c r="J8" s="261"/>
      <c r="K8" s="261"/>
    </row>
    <row r="9" spans="1:11">
      <c r="A9" s="245"/>
      <c r="B9" s="246"/>
      <c r="C9" s="283"/>
      <c r="D9" s="290"/>
      <c r="E9" s="248"/>
      <c r="F9" s="248"/>
      <c r="G9" s="258"/>
      <c r="H9" s="257"/>
      <c r="I9" s="257"/>
      <c r="J9" s="258"/>
    </row>
    <row r="10" spans="1:11">
      <c r="A10" s="245"/>
      <c r="B10" s="246"/>
      <c r="C10" s="283" t="s">
        <v>6</v>
      </c>
      <c r="D10" s="290"/>
      <c r="E10" s="248"/>
      <c r="F10" s="248"/>
      <c r="G10" s="249"/>
      <c r="H10" s="248"/>
      <c r="I10" s="248"/>
      <c r="J10" s="249"/>
    </row>
    <row r="11" spans="1:11">
      <c r="A11" s="245"/>
      <c r="B11" s="246"/>
      <c r="C11" s="283" t="s">
        <v>6</v>
      </c>
      <c r="D11" s="290"/>
      <c r="E11" s="248"/>
      <c r="F11" s="248"/>
      <c r="G11" s="249"/>
      <c r="H11" s="248"/>
      <c r="I11" s="248"/>
      <c r="J11" s="249"/>
    </row>
    <row r="12" spans="1:11">
      <c r="A12" s="245"/>
      <c r="B12" s="246"/>
      <c r="C12" s="283"/>
      <c r="D12" s="290"/>
      <c r="E12" s="248"/>
      <c r="F12" s="248"/>
      <c r="G12" s="249"/>
      <c r="H12" s="248"/>
      <c r="I12" s="248"/>
      <c r="J12" s="249"/>
    </row>
    <row r="13" spans="1:11">
      <c r="A13" s="245"/>
      <c r="B13" s="246"/>
      <c r="C13" s="283"/>
      <c r="D13" s="290"/>
      <c r="E13" s="248"/>
      <c r="F13" s="248"/>
      <c r="G13" s="249"/>
      <c r="H13" s="248"/>
      <c r="I13" s="248"/>
      <c r="J13" s="249"/>
    </row>
    <row r="14" spans="1:11">
      <c r="A14" s="245"/>
      <c r="B14" s="246"/>
      <c r="C14" s="283"/>
      <c r="D14" s="290"/>
      <c r="E14" s="248"/>
      <c r="F14" s="248"/>
      <c r="G14" s="249"/>
      <c r="H14" s="248"/>
      <c r="I14" s="248"/>
      <c r="J14" s="249"/>
    </row>
    <row r="15" spans="1:11">
      <c r="A15" s="245"/>
      <c r="B15" s="246"/>
      <c r="C15" s="283"/>
      <c r="D15" s="290"/>
      <c r="E15" s="248"/>
      <c r="F15" s="248"/>
      <c r="G15" s="249"/>
      <c r="H15" s="248"/>
      <c r="I15" s="248"/>
      <c r="J15" s="249"/>
    </row>
    <row r="16" spans="1:11">
      <c r="A16" s="245"/>
      <c r="B16" s="246"/>
      <c r="C16" s="283"/>
      <c r="D16" s="290"/>
      <c r="E16" s="248"/>
      <c r="F16" s="248"/>
      <c r="G16" s="249"/>
      <c r="H16" s="248"/>
      <c r="I16" s="248"/>
      <c r="J16" s="249"/>
    </row>
    <row r="17" spans="1:10">
      <c r="A17" s="245"/>
      <c r="B17" s="246"/>
      <c r="C17" s="283"/>
      <c r="D17" s="290"/>
      <c r="E17" s="248"/>
      <c r="F17" s="248"/>
      <c r="G17" s="249"/>
      <c r="H17" s="248"/>
      <c r="I17" s="248"/>
      <c r="J17" s="249"/>
    </row>
    <row r="18" spans="1:10">
      <c r="A18" s="245"/>
      <c r="B18" s="246"/>
      <c r="C18" s="283"/>
      <c r="D18" s="290"/>
      <c r="E18" s="248"/>
      <c r="F18" s="248"/>
      <c r="G18" s="249"/>
      <c r="H18" s="248"/>
      <c r="I18" s="248"/>
      <c r="J18" s="249"/>
    </row>
    <row r="19" spans="1:10">
      <c r="A19" s="245"/>
      <c r="B19" s="246"/>
      <c r="C19" s="283"/>
      <c r="D19" s="290"/>
      <c r="E19" s="248"/>
      <c r="F19" s="248"/>
      <c r="G19" s="249"/>
      <c r="H19" s="248"/>
      <c r="I19" s="248"/>
      <c r="J19" s="249"/>
    </row>
    <row r="20" spans="1:10">
      <c r="A20" s="245"/>
      <c r="B20" s="246"/>
      <c r="C20" s="283"/>
      <c r="D20" s="290"/>
      <c r="E20" s="248"/>
      <c r="F20" s="248"/>
      <c r="G20" s="249"/>
      <c r="H20" s="248"/>
      <c r="I20" s="248"/>
      <c r="J20" s="249"/>
    </row>
    <row r="21" spans="1:10">
      <c r="A21" s="245"/>
      <c r="B21" s="246"/>
      <c r="C21" s="283"/>
      <c r="D21" s="290"/>
      <c r="E21" s="248"/>
      <c r="F21" s="248"/>
      <c r="G21" s="249"/>
      <c r="H21" s="248"/>
      <c r="I21" s="248"/>
      <c r="J21" s="249"/>
    </row>
    <row r="22" spans="1:10">
      <c r="A22" s="245"/>
      <c r="B22" s="246"/>
      <c r="C22" s="283"/>
      <c r="D22" s="290"/>
      <c r="E22" s="248"/>
      <c r="F22" s="248"/>
      <c r="G22" s="249"/>
      <c r="H22" s="248"/>
      <c r="I22" s="248"/>
      <c r="J22" s="249"/>
    </row>
    <row r="23" spans="1:10">
      <c r="A23" s="245"/>
      <c r="B23" s="246"/>
      <c r="C23" s="283"/>
      <c r="D23" s="290"/>
      <c r="E23" s="248"/>
      <c r="F23" s="248"/>
      <c r="G23" s="249"/>
      <c r="H23" s="248"/>
      <c r="I23" s="248"/>
      <c r="J23" s="249"/>
    </row>
    <row r="24" spans="1:10">
      <c r="A24" s="245"/>
      <c r="B24" s="246"/>
      <c r="C24" s="283"/>
      <c r="D24" s="290"/>
      <c r="E24" s="248"/>
      <c r="F24" s="248"/>
      <c r="G24" s="249"/>
      <c r="H24" s="248"/>
      <c r="I24" s="248"/>
      <c r="J24" s="249"/>
    </row>
    <row r="25" spans="1:10">
      <c r="A25" s="245"/>
      <c r="B25" s="246"/>
      <c r="C25" s="283"/>
      <c r="D25" s="290"/>
      <c r="E25" s="248"/>
      <c r="F25" s="248"/>
      <c r="G25" s="249"/>
      <c r="H25" s="248"/>
      <c r="I25" s="248"/>
      <c r="J25" s="249"/>
    </row>
    <row r="26" spans="1:10">
      <c r="A26" s="245"/>
      <c r="B26" s="246"/>
      <c r="C26" s="283"/>
      <c r="D26" s="290"/>
      <c r="E26" s="248"/>
      <c r="F26" s="248"/>
      <c r="G26" s="249"/>
      <c r="H26" s="248"/>
      <c r="I26" s="248"/>
      <c r="J26" s="249"/>
    </row>
    <row r="27" spans="1:10">
      <c r="A27" s="245"/>
      <c r="B27" s="246"/>
      <c r="C27" s="283"/>
      <c r="D27" s="290"/>
      <c r="E27" s="248"/>
      <c r="F27" s="248"/>
      <c r="G27" s="249"/>
      <c r="H27" s="248"/>
      <c r="I27" s="248"/>
      <c r="J27" s="249"/>
    </row>
    <row r="28" spans="1:10">
      <c r="A28" s="245"/>
      <c r="B28" s="246"/>
      <c r="C28" s="283"/>
      <c r="D28" s="290"/>
      <c r="E28" s="248"/>
      <c r="F28" s="248"/>
      <c r="G28" s="249"/>
      <c r="H28" s="248"/>
      <c r="I28" s="248"/>
      <c r="J28" s="249"/>
    </row>
    <row r="29" spans="1:10">
      <c r="A29" s="245"/>
      <c r="B29" s="246"/>
      <c r="C29" s="283"/>
      <c r="D29" s="290"/>
      <c r="E29" s="248"/>
      <c r="F29" s="248"/>
      <c r="G29" s="249"/>
      <c r="H29" s="248"/>
      <c r="I29" s="248"/>
      <c r="J29" s="249"/>
    </row>
    <row r="30" spans="1:10">
      <c r="A30" s="245"/>
      <c r="B30" s="246"/>
      <c r="C30" s="283"/>
      <c r="D30" s="290"/>
      <c r="E30" s="248"/>
      <c r="F30" s="248"/>
      <c r="G30" s="249"/>
      <c r="H30" s="248"/>
      <c r="I30" s="248"/>
      <c r="J30" s="249"/>
    </row>
    <row r="31" spans="1:10">
      <c r="A31" s="245"/>
      <c r="B31" s="246"/>
      <c r="C31" s="283"/>
      <c r="D31" s="290"/>
      <c r="E31" s="248"/>
      <c r="F31" s="248"/>
      <c r="G31" s="249"/>
      <c r="H31" s="248"/>
      <c r="I31" s="248"/>
      <c r="J31" s="249"/>
    </row>
    <row r="32" spans="1:10">
      <c r="A32" s="245"/>
      <c r="B32" s="246"/>
      <c r="C32" s="283"/>
      <c r="D32" s="290"/>
      <c r="E32" s="248"/>
      <c r="F32" s="248"/>
      <c r="G32" s="249"/>
      <c r="H32" s="248"/>
      <c r="I32" s="248"/>
      <c r="J32" s="249"/>
    </row>
    <row r="33" spans="1:10">
      <c r="A33" s="245"/>
      <c r="B33" s="246"/>
      <c r="C33" s="283"/>
      <c r="D33" s="290"/>
      <c r="E33" s="248"/>
      <c r="F33" s="248"/>
      <c r="G33" s="249"/>
      <c r="H33" s="248"/>
      <c r="I33" s="248"/>
      <c r="J33" s="249"/>
    </row>
    <row r="34" spans="1:10">
      <c r="A34" s="245"/>
      <c r="B34" s="246"/>
      <c r="C34" s="283"/>
      <c r="D34" s="290"/>
      <c r="E34" s="248"/>
      <c r="F34" s="248"/>
      <c r="G34" s="249"/>
      <c r="H34" s="248"/>
      <c r="I34" s="248"/>
      <c r="J34" s="249"/>
    </row>
    <row r="35" spans="1:10">
      <c r="A35" s="245"/>
      <c r="B35" s="246"/>
      <c r="C35" s="283"/>
      <c r="D35" s="290"/>
      <c r="E35" s="248"/>
      <c r="F35" s="248"/>
      <c r="G35" s="249"/>
      <c r="H35" s="248"/>
      <c r="I35" s="248"/>
      <c r="J35" s="249"/>
    </row>
    <row r="36" spans="1:10">
      <c r="A36" s="245"/>
      <c r="B36" s="246"/>
      <c r="C36" s="283"/>
      <c r="D36" s="290"/>
      <c r="E36" s="248"/>
      <c r="F36" s="248"/>
      <c r="G36" s="249"/>
      <c r="H36" s="248"/>
      <c r="I36" s="248"/>
      <c r="J36" s="249"/>
    </row>
    <row r="37" spans="1:10">
      <c r="A37" s="245"/>
      <c r="B37" s="246"/>
      <c r="C37" s="283"/>
      <c r="D37" s="290"/>
      <c r="E37" s="248"/>
      <c r="F37" s="248"/>
      <c r="G37" s="249"/>
      <c r="H37" s="248"/>
      <c r="I37" s="248"/>
      <c r="J37" s="249"/>
    </row>
    <row r="38" spans="1:10">
      <c r="A38" s="245"/>
      <c r="B38" s="246"/>
      <c r="C38" s="283"/>
      <c r="D38" s="290"/>
      <c r="E38" s="248"/>
      <c r="F38" s="248"/>
      <c r="G38" s="249"/>
      <c r="H38" s="248"/>
      <c r="I38" s="248"/>
      <c r="J38" s="249"/>
    </row>
    <row r="39" spans="1:10">
      <c r="A39" s="245"/>
      <c r="B39" s="246"/>
      <c r="C39" s="283" t="s">
        <v>6</v>
      </c>
      <c r="D39" s="290"/>
      <c r="E39" s="248"/>
      <c r="F39" s="248"/>
      <c r="G39" s="249"/>
      <c r="H39" s="248"/>
      <c r="I39" s="248"/>
      <c r="J39" s="249"/>
    </row>
    <row r="40" spans="1:10">
      <c r="A40" s="245"/>
      <c r="B40" s="246"/>
      <c r="C40" s="283"/>
      <c r="D40" s="290" t="s">
        <v>6</v>
      </c>
      <c r="E40" s="248"/>
      <c r="F40" s="248"/>
      <c r="G40" s="249"/>
      <c r="H40" s="248"/>
      <c r="I40" s="248"/>
      <c r="J40" s="249"/>
    </row>
    <row r="41" spans="1:10">
      <c r="A41" s="245"/>
      <c r="B41" s="246"/>
      <c r="C41" s="283" t="s">
        <v>6</v>
      </c>
      <c r="D41" s="290" t="s">
        <v>6</v>
      </c>
      <c r="E41" s="248"/>
      <c r="F41" s="248"/>
      <c r="G41" s="249"/>
      <c r="H41" s="248"/>
      <c r="I41" s="248"/>
      <c r="J41" s="249"/>
    </row>
    <row r="42" spans="1:10">
      <c r="A42" s="245"/>
      <c r="B42" s="246"/>
      <c r="C42" s="283" t="s">
        <v>6</v>
      </c>
      <c r="D42" s="290"/>
      <c r="E42" s="248"/>
      <c r="F42" s="248"/>
      <c r="G42" s="249"/>
      <c r="H42" s="248"/>
      <c r="I42" s="248"/>
      <c r="J42" s="249"/>
    </row>
    <row r="43" spans="1:10">
      <c r="A43" s="245"/>
      <c r="B43" s="246"/>
      <c r="C43" s="283"/>
      <c r="D43" s="290"/>
      <c r="E43" s="248"/>
      <c r="F43" s="248"/>
      <c r="G43" s="249"/>
      <c r="H43" s="248"/>
      <c r="I43" s="248"/>
      <c r="J43" s="249"/>
    </row>
    <row r="44" spans="1:10">
      <c r="A44" s="245"/>
      <c r="B44" s="246"/>
      <c r="C44" s="283" t="s">
        <v>6</v>
      </c>
      <c r="D44" s="290"/>
      <c r="E44" s="248"/>
      <c r="F44" s="248"/>
      <c r="G44" s="249"/>
      <c r="H44" s="248"/>
      <c r="I44" s="248"/>
      <c r="J44" s="249"/>
    </row>
    <row r="45" spans="1:10" ht="15" thickBot="1">
      <c r="A45" s="262"/>
      <c r="B45" s="255"/>
      <c r="C45" s="284"/>
      <c r="D45" s="291" t="s">
        <v>6</v>
      </c>
      <c r="E45" s="248"/>
      <c r="F45" s="248"/>
      <c r="G45" s="249"/>
      <c r="H45" s="248"/>
      <c r="I45" s="248"/>
      <c r="J45" s="249"/>
    </row>
    <row r="46" spans="1:10" ht="15" thickBot="1">
      <c r="A46" s="619" t="s">
        <v>191</v>
      </c>
      <c r="B46" s="620"/>
      <c r="C46" s="136">
        <f>SUM(C2:C45)</f>
        <v>0</v>
      </c>
      <c r="D46" s="277">
        <f>SUM(D3:D45)</f>
        <v>0</v>
      </c>
      <c r="E46" s="248"/>
      <c r="F46" s="248"/>
      <c r="G46" s="249"/>
      <c r="H46" s="248"/>
      <c r="I46" s="248"/>
      <c r="J46" s="249"/>
    </row>
    <row r="47" spans="1:10">
      <c r="A47" s="621" t="str">
        <f>CONCATENATE("Blad 1    Total summa minuter ",C46," eller ",H3," timme/ar och ",I3," minut/er samt ",K3," kr i reseersättning. ")</f>
        <v xml:space="preserve">Blad 1    Total summa minuter 0 eller 0 timme/ar och 0 minut/er samt 0 kr i reseersättning. </v>
      </c>
      <c r="B47" s="622"/>
      <c r="C47" s="622"/>
      <c r="D47" s="623"/>
      <c r="F47" s="250"/>
      <c r="G47" s="249"/>
      <c r="I47" s="250"/>
      <c r="J47" s="249"/>
    </row>
    <row r="48" spans="1:10" ht="15" thickBot="1"/>
    <row r="49" spans="1:4">
      <c r="A49" s="617" t="str">
        <f>CONCATENATE("BLAD 2          Dagbok gällande ", Basuppgifter!A9," ",Basuppgifter!B9,)</f>
        <v xml:space="preserve">BLAD 2          Dagbok gällande  </v>
      </c>
      <c r="B49" s="564"/>
      <c r="C49" s="564"/>
      <c r="D49" s="565"/>
    </row>
    <row r="50" spans="1:4">
      <c r="A50" s="251" t="s">
        <v>26</v>
      </c>
      <c r="B50" s="276" t="s">
        <v>163</v>
      </c>
      <c r="C50" s="281" t="s">
        <v>166</v>
      </c>
      <c r="D50" s="100" t="s">
        <v>190</v>
      </c>
    </row>
    <row r="51" spans="1:4">
      <c r="A51" s="252"/>
      <c r="B51" s="246"/>
      <c r="C51" s="282" t="s">
        <v>6</v>
      </c>
      <c r="D51" s="253"/>
    </row>
    <row r="52" spans="1:4">
      <c r="A52" s="245"/>
      <c r="B52" s="246"/>
      <c r="C52" s="283"/>
      <c r="D52" s="254"/>
    </row>
    <row r="53" spans="1:4">
      <c r="A53" s="245"/>
      <c r="B53" s="246"/>
      <c r="C53" s="283"/>
      <c r="D53" s="254"/>
    </row>
    <row r="54" spans="1:4">
      <c r="A54" s="245"/>
      <c r="B54" s="246"/>
      <c r="C54" s="283"/>
      <c r="D54" s="254"/>
    </row>
    <row r="55" spans="1:4">
      <c r="A55" s="245"/>
      <c r="B55" s="246"/>
      <c r="C55" s="283"/>
      <c r="D55" s="254"/>
    </row>
    <row r="56" spans="1:4">
      <c r="A56" s="245"/>
      <c r="B56" s="246"/>
      <c r="C56" s="283"/>
      <c r="D56" s="254"/>
    </row>
    <row r="57" spans="1:4">
      <c r="A57" s="245"/>
      <c r="B57" s="246"/>
      <c r="C57" s="283"/>
      <c r="D57" s="254"/>
    </row>
    <row r="58" spans="1:4">
      <c r="A58" s="245"/>
      <c r="B58" s="246"/>
      <c r="C58" s="283"/>
      <c r="D58" s="254"/>
    </row>
    <row r="59" spans="1:4">
      <c r="A59" s="245"/>
      <c r="B59" s="246"/>
      <c r="C59" s="283"/>
      <c r="D59" s="254"/>
    </row>
    <row r="60" spans="1:4">
      <c r="A60" s="245"/>
      <c r="B60" s="246"/>
      <c r="C60" s="283"/>
      <c r="D60" s="254"/>
    </row>
    <row r="61" spans="1:4">
      <c r="A61" s="245"/>
      <c r="B61" s="246"/>
      <c r="C61" s="283"/>
      <c r="D61" s="254"/>
    </row>
    <row r="62" spans="1:4">
      <c r="A62" s="245"/>
      <c r="B62" s="246"/>
      <c r="C62" s="283"/>
      <c r="D62" s="254"/>
    </row>
    <row r="63" spans="1:4">
      <c r="A63" s="245"/>
      <c r="B63" s="246"/>
      <c r="C63" s="283"/>
      <c r="D63" s="254"/>
    </row>
    <row r="64" spans="1:4">
      <c r="A64" s="245"/>
      <c r="B64" s="246"/>
      <c r="C64" s="283"/>
      <c r="D64" s="254"/>
    </row>
    <row r="65" spans="1:4">
      <c r="A65" s="245"/>
      <c r="B65" s="246"/>
      <c r="C65" s="283"/>
      <c r="D65" s="254"/>
    </row>
    <row r="66" spans="1:4">
      <c r="A66" s="245"/>
      <c r="B66" s="246"/>
      <c r="C66" s="283"/>
      <c r="D66" s="254"/>
    </row>
    <row r="67" spans="1:4">
      <c r="A67" s="245"/>
      <c r="B67" s="246"/>
      <c r="C67" s="283"/>
      <c r="D67" s="254"/>
    </row>
    <row r="68" spans="1:4">
      <c r="A68" s="245"/>
      <c r="B68" s="246"/>
      <c r="C68" s="283"/>
      <c r="D68" s="254"/>
    </row>
    <row r="69" spans="1:4">
      <c r="A69" s="245"/>
      <c r="B69" s="246"/>
      <c r="C69" s="283"/>
      <c r="D69" s="254"/>
    </row>
    <row r="70" spans="1:4">
      <c r="A70" s="245"/>
      <c r="B70" s="246"/>
      <c r="C70" s="283"/>
      <c r="D70" s="254"/>
    </row>
    <row r="71" spans="1:4">
      <c r="A71" s="245"/>
      <c r="B71" s="246"/>
      <c r="C71" s="283"/>
      <c r="D71" s="254"/>
    </row>
    <row r="72" spans="1:4">
      <c r="A72" s="245"/>
      <c r="B72" s="246"/>
      <c r="C72" s="283"/>
      <c r="D72" s="254"/>
    </row>
    <row r="73" spans="1:4">
      <c r="A73" s="245"/>
      <c r="B73" s="246"/>
      <c r="C73" s="283"/>
      <c r="D73" s="254"/>
    </row>
    <row r="74" spans="1:4">
      <c r="A74" s="245"/>
      <c r="B74" s="246"/>
      <c r="C74" s="283"/>
      <c r="D74" s="254"/>
    </row>
    <row r="75" spans="1:4">
      <c r="A75" s="245"/>
      <c r="B75" s="246"/>
      <c r="C75" s="283"/>
      <c r="D75" s="254"/>
    </row>
    <row r="76" spans="1:4">
      <c r="A76" s="245"/>
      <c r="B76" s="246"/>
      <c r="C76" s="283"/>
      <c r="D76" s="254"/>
    </row>
    <row r="77" spans="1:4">
      <c r="A77" s="245"/>
      <c r="B77" s="246"/>
      <c r="C77" s="283"/>
      <c r="D77" s="254"/>
    </row>
    <row r="78" spans="1:4">
      <c r="A78" s="245"/>
      <c r="B78" s="246"/>
      <c r="C78" s="283"/>
      <c r="D78" s="254"/>
    </row>
    <row r="79" spans="1:4">
      <c r="A79" s="245"/>
      <c r="B79" s="246"/>
      <c r="C79" s="283"/>
      <c r="D79" s="254"/>
    </row>
    <row r="80" spans="1:4">
      <c r="A80" s="245"/>
      <c r="B80" s="246"/>
      <c r="C80" s="283"/>
      <c r="D80" s="254"/>
    </row>
    <row r="81" spans="1:4">
      <c r="A81" s="245"/>
      <c r="B81" s="246"/>
      <c r="C81" s="283"/>
      <c r="D81" s="254"/>
    </row>
    <row r="82" spans="1:4">
      <c r="A82" s="245"/>
      <c r="B82" s="246"/>
      <c r="C82" s="283"/>
      <c r="D82" s="254"/>
    </row>
    <row r="83" spans="1:4">
      <c r="A83" s="245"/>
      <c r="B83" s="246"/>
      <c r="C83" s="283"/>
      <c r="D83" s="254"/>
    </row>
    <row r="84" spans="1:4">
      <c r="A84" s="245"/>
      <c r="B84" s="246"/>
      <c r="C84" s="283"/>
      <c r="D84" s="254"/>
    </row>
    <row r="85" spans="1:4">
      <c r="A85" s="245"/>
      <c r="B85" s="246"/>
      <c r="C85" s="283"/>
      <c r="D85" s="254"/>
    </row>
    <row r="86" spans="1:4">
      <c r="A86" s="245"/>
      <c r="B86" s="246"/>
      <c r="C86" s="283"/>
      <c r="D86" s="254"/>
    </row>
    <row r="87" spans="1:4">
      <c r="A87" s="245"/>
      <c r="B87" s="246"/>
      <c r="C87" s="283"/>
      <c r="D87" s="254"/>
    </row>
    <row r="88" spans="1:4">
      <c r="A88" s="245"/>
      <c r="B88" s="246"/>
      <c r="C88" s="283"/>
      <c r="D88" s="254"/>
    </row>
    <row r="89" spans="1:4">
      <c r="A89" s="245"/>
      <c r="B89" s="246"/>
      <c r="C89" s="283"/>
      <c r="D89" s="254"/>
    </row>
    <row r="90" spans="1:4">
      <c r="A90" s="245"/>
      <c r="B90" s="246"/>
      <c r="C90" s="283"/>
      <c r="D90" s="254"/>
    </row>
    <row r="91" spans="1:4">
      <c r="A91" s="245"/>
      <c r="B91" s="246"/>
      <c r="C91" s="283"/>
      <c r="D91" s="254"/>
    </row>
    <row r="92" spans="1:4">
      <c r="A92" s="245"/>
      <c r="B92" s="246"/>
      <c r="C92" s="283" t="s">
        <v>6</v>
      </c>
      <c r="D92" s="254" t="s">
        <v>6</v>
      </c>
    </row>
    <row r="93" spans="1:4">
      <c r="A93" s="245"/>
      <c r="B93" s="246"/>
      <c r="C93" s="283"/>
      <c r="D93" s="254"/>
    </row>
    <row r="94" spans="1:4">
      <c r="A94" s="245"/>
      <c r="B94" s="246"/>
      <c r="C94" s="283"/>
      <c r="D94" s="254"/>
    </row>
    <row r="95" spans="1:4" ht="15" thickBot="1">
      <c r="A95" s="262"/>
      <c r="B95" s="255"/>
      <c r="C95" s="284"/>
      <c r="D95" s="256"/>
    </row>
    <row r="96" spans="1:4" ht="15" thickBot="1">
      <c r="A96" s="619" t="s">
        <v>192</v>
      </c>
      <c r="B96" s="620"/>
      <c r="C96" s="285">
        <f>SUM(C51:C95)</f>
        <v>0</v>
      </c>
      <c r="D96" s="136">
        <f>SUM(D51:D95)</f>
        <v>0</v>
      </c>
    </row>
    <row r="97" spans="1:4" ht="15" thickBot="1">
      <c r="A97" s="624" t="str">
        <f>CONCATENATE("Blad 1+2     Total summa minuter ",(C46+C96)," eller ", H4," timme/ar och ",I4," minut/er samt ",K4," kr i reseersättning." )</f>
        <v>Blad 1+2     Total summa minuter 0 eller 0 timme/ar och 0 minut/er samt 0 kr i reseersättning.</v>
      </c>
      <c r="B97" s="625"/>
      <c r="C97" s="625"/>
      <c r="D97" s="626"/>
    </row>
    <row r="98" spans="1:4" ht="15" thickBot="1"/>
    <row r="99" spans="1:4">
      <c r="A99" s="617" t="str">
        <f>CONCATENATE("BLAD 3          Dagbok gällande ", Basuppgifter!A9," ",Basuppgifter!B9,)</f>
        <v xml:space="preserve">BLAD 3          Dagbok gällande  </v>
      </c>
      <c r="B99" s="564"/>
      <c r="C99" s="564"/>
      <c r="D99" s="565"/>
    </row>
    <row r="100" spans="1:4">
      <c r="A100" s="251" t="s">
        <v>26</v>
      </c>
      <c r="B100" s="276" t="s">
        <v>163</v>
      </c>
      <c r="C100" s="281" t="s">
        <v>166</v>
      </c>
      <c r="D100" s="100" t="s">
        <v>190</v>
      </c>
    </row>
    <row r="101" spans="1:4">
      <c r="A101" s="252"/>
      <c r="B101" s="246"/>
      <c r="C101" s="282"/>
      <c r="D101" s="253"/>
    </row>
    <row r="102" spans="1:4">
      <c r="A102" s="245"/>
      <c r="B102" s="246"/>
      <c r="C102" s="283"/>
      <c r="D102" s="254"/>
    </row>
    <row r="103" spans="1:4">
      <c r="A103" s="245"/>
      <c r="B103" s="246"/>
      <c r="C103" s="283"/>
      <c r="D103" s="254"/>
    </row>
    <row r="104" spans="1:4">
      <c r="A104" s="245"/>
      <c r="B104" s="246"/>
      <c r="C104" s="283" t="s">
        <v>6</v>
      </c>
      <c r="D104" s="254"/>
    </row>
    <row r="105" spans="1:4">
      <c r="A105" s="245"/>
      <c r="B105" s="246"/>
      <c r="C105" s="283"/>
      <c r="D105" s="254"/>
    </row>
    <row r="106" spans="1:4">
      <c r="A106" s="245"/>
      <c r="B106" s="246"/>
      <c r="C106" s="283"/>
      <c r="D106" s="254"/>
    </row>
    <row r="107" spans="1:4">
      <c r="A107" s="245"/>
      <c r="B107" s="246"/>
      <c r="C107" s="283"/>
      <c r="D107" s="254"/>
    </row>
    <row r="108" spans="1:4">
      <c r="A108" s="245"/>
      <c r="B108" s="246"/>
      <c r="C108" s="283"/>
      <c r="D108" s="254"/>
    </row>
    <row r="109" spans="1:4">
      <c r="A109" s="245"/>
      <c r="B109" s="246"/>
      <c r="C109" s="283"/>
      <c r="D109" s="254"/>
    </row>
    <row r="110" spans="1:4">
      <c r="A110" s="245"/>
      <c r="B110" s="246"/>
      <c r="C110" s="283"/>
      <c r="D110" s="254"/>
    </row>
    <row r="111" spans="1:4">
      <c r="A111" s="245"/>
      <c r="B111" s="246"/>
      <c r="C111" s="283"/>
      <c r="D111" s="254"/>
    </row>
    <row r="112" spans="1:4">
      <c r="A112" s="245"/>
      <c r="B112" s="246"/>
      <c r="C112" s="283"/>
      <c r="D112" s="254"/>
    </row>
    <row r="113" spans="1:4">
      <c r="A113" s="245"/>
      <c r="B113" s="246"/>
      <c r="C113" s="283"/>
      <c r="D113" s="254"/>
    </row>
    <row r="114" spans="1:4">
      <c r="A114" s="245"/>
      <c r="B114" s="246"/>
      <c r="C114" s="283"/>
      <c r="D114" s="254"/>
    </row>
    <row r="115" spans="1:4">
      <c r="A115" s="245"/>
      <c r="B115" s="246"/>
      <c r="C115" s="283"/>
      <c r="D115" s="254"/>
    </row>
    <row r="116" spans="1:4">
      <c r="A116" s="245"/>
      <c r="B116" s="246"/>
      <c r="C116" s="283"/>
      <c r="D116" s="254"/>
    </row>
    <row r="117" spans="1:4">
      <c r="A117" s="245"/>
      <c r="B117" s="246"/>
      <c r="C117" s="283"/>
      <c r="D117" s="254"/>
    </row>
    <row r="118" spans="1:4">
      <c r="A118" s="245"/>
      <c r="B118" s="246"/>
      <c r="C118" s="283"/>
      <c r="D118" s="254"/>
    </row>
    <row r="119" spans="1:4">
      <c r="A119" s="245"/>
      <c r="B119" s="246"/>
      <c r="C119" s="283"/>
      <c r="D119" s="254"/>
    </row>
    <row r="120" spans="1:4">
      <c r="A120" s="245"/>
      <c r="B120" s="246"/>
      <c r="C120" s="283"/>
      <c r="D120" s="254"/>
    </row>
    <row r="121" spans="1:4">
      <c r="A121" s="245"/>
      <c r="B121" s="246"/>
      <c r="C121" s="283"/>
      <c r="D121" s="254"/>
    </row>
    <row r="122" spans="1:4">
      <c r="A122" s="245"/>
      <c r="B122" s="246"/>
      <c r="C122" s="283"/>
      <c r="D122" s="254"/>
    </row>
    <row r="123" spans="1:4">
      <c r="A123" s="245"/>
      <c r="B123" s="246"/>
      <c r="C123" s="283"/>
      <c r="D123" s="254"/>
    </row>
    <row r="124" spans="1:4">
      <c r="A124" s="245"/>
      <c r="B124" s="246"/>
      <c r="C124" s="283"/>
      <c r="D124" s="254"/>
    </row>
    <row r="125" spans="1:4">
      <c r="A125" s="245"/>
      <c r="B125" s="246"/>
      <c r="C125" s="283"/>
      <c r="D125" s="254"/>
    </row>
    <row r="126" spans="1:4">
      <c r="A126" s="245"/>
      <c r="B126" s="246"/>
      <c r="C126" s="283"/>
      <c r="D126" s="254"/>
    </row>
    <row r="127" spans="1:4">
      <c r="A127" s="245"/>
      <c r="B127" s="246"/>
      <c r="C127" s="283"/>
      <c r="D127" s="254"/>
    </row>
    <row r="128" spans="1:4">
      <c r="A128" s="245"/>
      <c r="B128" s="246"/>
      <c r="C128" s="283"/>
      <c r="D128" s="254"/>
    </row>
    <row r="129" spans="1:4">
      <c r="A129" s="245"/>
      <c r="B129" s="246"/>
      <c r="C129" s="283"/>
      <c r="D129" s="254"/>
    </row>
    <row r="130" spans="1:4">
      <c r="A130" s="245"/>
      <c r="B130" s="246"/>
      <c r="C130" s="283"/>
      <c r="D130" s="254"/>
    </row>
    <row r="131" spans="1:4">
      <c r="A131" s="245"/>
      <c r="B131" s="246"/>
      <c r="C131" s="283"/>
      <c r="D131" s="254"/>
    </row>
    <row r="132" spans="1:4">
      <c r="A132" s="245"/>
      <c r="B132" s="246"/>
      <c r="C132" s="283"/>
      <c r="D132" s="254"/>
    </row>
    <row r="133" spans="1:4">
      <c r="A133" s="245"/>
      <c r="B133" s="246"/>
      <c r="C133" s="283"/>
      <c r="D133" s="254"/>
    </row>
    <row r="134" spans="1:4">
      <c r="A134" s="245"/>
      <c r="B134" s="246"/>
      <c r="C134" s="283"/>
      <c r="D134" s="254" t="s">
        <v>6</v>
      </c>
    </row>
    <row r="135" spans="1:4">
      <c r="A135" s="245"/>
      <c r="B135" s="246"/>
      <c r="C135" s="283"/>
      <c r="D135" s="254"/>
    </row>
    <row r="136" spans="1:4">
      <c r="A136" s="245"/>
      <c r="B136" s="246"/>
      <c r="C136" s="283"/>
      <c r="D136" s="254"/>
    </row>
    <row r="137" spans="1:4">
      <c r="A137" s="245"/>
      <c r="B137" s="246"/>
      <c r="C137" s="283"/>
      <c r="D137" s="254"/>
    </row>
    <row r="138" spans="1:4">
      <c r="A138" s="245"/>
      <c r="B138" s="246"/>
      <c r="C138" s="283"/>
      <c r="D138" s="254"/>
    </row>
    <row r="139" spans="1:4">
      <c r="A139" s="245"/>
      <c r="B139" s="246"/>
      <c r="C139" s="283"/>
      <c r="D139" s="254"/>
    </row>
    <row r="140" spans="1:4">
      <c r="A140" s="245"/>
      <c r="B140" s="246"/>
      <c r="C140" s="283"/>
      <c r="D140" s="254"/>
    </row>
    <row r="141" spans="1:4">
      <c r="A141" s="245"/>
      <c r="B141" s="246"/>
      <c r="C141" s="283"/>
      <c r="D141" s="254"/>
    </row>
    <row r="142" spans="1:4">
      <c r="A142" s="245"/>
      <c r="B142" s="246"/>
      <c r="C142" s="283" t="s">
        <v>6</v>
      </c>
      <c r="D142" s="254"/>
    </row>
    <row r="143" spans="1:4">
      <c r="A143" s="245"/>
      <c r="B143" s="246"/>
      <c r="C143" s="283" t="s">
        <v>6</v>
      </c>
      <c r="D143" s="254" t="s">
        <v>6</v>
      </c>
    </row>
    <row r="144" spans="1:4">
      <c r="A144" s="245"/>
      <c r="B144" s="246"/>
      <c r="C144" s="283"/>
      <c r="D144" s="254"/>
    </row>
    <row r="145" spans="1:4" ht="15" thickBot="1">
      <c r="A145" s="262"/>
      <c r="B145" s="255"/>
      <c r="C145" s="284" t="s">
        <v>6</v>
      </c>
      <c r="D145" s="256"/>
    </row>
    <row r="146" spans="1:4" ht="15" thickBot="1">
      <c r="A146" s="619" t="s">
        <v>192</v>
      </c>
      <c r="B146" s="620"/>
      <c r="C146" s="153">
        <f>SUM(C101:C145)</f>
        <v>0</v>
      </c>
      <c r="D146" s="136">
        <f>SUM(D101:D145)</f>
        <v>0</v>
      </c>
    </row>
    <row r="147" spans="1:4" ht="15" thickBot="1">
      <c r="A147" s="627" t="str">
        <f>CONCATENATE("Blad 1-3   Total summa minuter ",(C46+C96+C146)," eller ", H5," timme/ar och ",I5," minut/er samt ",K5," kr i reseersättning." )</f>
        <v>Blad 1-3   Total summa minuter 0 eller 0 timme/ar och 0 minut/er samt 0 kr i reseersättning.</v>
      </c>
      <c r="B147" s="625"/>
      <c r="C147" s="625"/>
      <c r="D147" s="626"/>
    </row>
    <row r="148" spans="1:4" ht="15" thickBot="1"/>
    <row r="149" spans="1:4">
      <c r="A149" s="617" t="str">
        <f>CONCATENATE("BLAD 4          Dagbok gällande ", Basuppgifter!A9," ",Basuppgifter!B9,)</f>
        <v xml:space="preserve">BLAD 4          Dagbok gällande  </v>
      </c>
      <c r="B149" s="564"/>
      <c r="C149" s="564"/>
      <c r="D149" s="565"/>
    </row>
    <row r="150" spans="1:4">
      <c r="A150" s="251" t="s">
        <v>26</v>
      </c>
      <c r="B150" s="276" t="s">
        <v>163</v>
      </c>
      <c r="C150" s="281" t="s">
        <v>166</v>
      </c>
      <c r="D150" s="100" t="s">
        <v>164</v>
      </c>
    </row>
    <row r="151" spans="1:4">
      <c r="A151" s="252"/>
      <c r="B151" s="246"/>
      <c r="C151" s="282"/>
      <c r="D151" s="253"/>
    </row>
    <row r="152" spans="1:4">
      <c r="A152" s="245"/>
      <c r="B152" s="246"/>
      <c r="C152" s="283"/>
      <c r="D152" s="254"/>
    </row>
    <row r="153" spans="1:4">
      <c r="A153" s="245"/>
      <c r="B153" s="246"/>
      <c r="C153" s="283"/>
      <c r="D153" s="254"/>
    </row>
    <row r="154" spans="1:4">
      <c r="A154" s="245"/>
      <c r="B154" s="246"/>
      <c r="C154" s="283"/>
      <c r="D154" s="254"/>
    </row>
    <row r="155" spans="1:4">
      <c r="A155" s="245"/>
      <c r="B155" s="246"/>
      <c r="C155" s="283"/>
      <c r="D155" s="254"/>
    </row>
    <row r="156" spans="1:4">
      <c r="A156" s="245"/>
      <c r="B156" s="246"/>
      <c r="C156" s="283"/>
      <c r="D156" s="254"/>
    </row>
    <row r="157" spans="1:4">
      <c r="A157" s="245"/>
      <c r="B157" s="246"/>
      <c r="C157" s="283"/>
      <c r="D157" s="254"/>
    </row>
    <row r="158" spans="1:4">
      <c r="A158" s="245"/>
      <c r="B158" s="246"/>
      <c r="C158" s="283"/>
      <c r="D158" s="254"/>
    </row>
    <row r="159" spans="1:4">
      <c r="A159" s="245"/>
      <c r="B159" s="246"/>
      <c r="C159" s="283"/>
      <c r="D159" s="254"/>
    </row>
    <row r="160" spans="1:4">
      <c r="A160" s="245"/>
      <c r="B160" s="246"/>
      <c r="C160" s="283"/>
      <c r="D160" s="254"/>
    </row>
    <row r="161" spans="1:4">
      <c r="A161" s="245"/>
      <c r="B161" s="246"/>
      <c r="C161" s="283"/>
      <c r="D161" s="254"/>
    </row>
    <row r="162" spans="1:4">
      <c r="A162" s="245"/>
      <c r="B162" s="246"/>
      <c r="C162" s="283"/>
      <c r="D162" s="254"/>
    </row>
    <row r="163" spans="1:4">
      <c r="A163" s="245"/>
      <c r="B163" s="246"/>
      <c r="C163" s="283"/>
      <c r="D163" s="254"/>
    </row>
    <row r="164" spans="1:4">
      <c r="A164" s="245"/>
      <c r="B164" s="246"/>
      <c r="C164" s="283"/>
      <c r="D164" s="254"/>
    </row>
    <row r="165" spans="1:4">
      <c r="A165" s="245"/>
      <c r="B165" s="246"/>
      <c r="C165" s="283"/>
      <c r="D165" s="254"/>
    </row>
    <row r="166" spans="1:4">
      <c r="A166" s="245"/>
      <c r="B166" s="246"/>
      <c r="C166" s="283"/>
      <c r="D166" s="254"/>
    </row>
    <row r="167" spans="1:4">
      <c r="A167" s="245"/>
      <c r="B167" s="246"/>
      <c r="C167" s="283"/>
      <c r="D167" s="254"/>
    </row>
    <row r="168" spans="1:4">
      <c r="A168" s="245"/>
      <c r="B168" s="246"/>
      <c r="C168" s="283"/>
      <c r="D168" s="254"/>
    </row>
    <row r="169" spans="1:4">
      <c r="A169" s="245"/>
      <c r="B169" s="246"/>
      <c r="C169" s="283"/>
      <c r="D169" s="254"/>
    </row>
    <row r="170" spans="1:4">
      <c r="A170" s="245"/>
      <c r="B170" s="246"/>
      <c r="C170" s="283"/>
      <c r="D170" s="254"/>
    </row>
    <row r="171" spans="1:4">
      <c r="A171" s="245"/>
      <c r="B171" s="246"/>
      <c r="C171" s="283"/>
      <c r="D171" s="254"/>
    </row>
    <row r="172" spans="1:4">
      <c r="A172" s="245"/>
      <c r="B172" s="246"/>
      <c r="C172" s="283"/>
      <c r="D172" s="254"/>
    </row>
    <row r="173" spans="1:4">
      <c r="A173" s="245"/>
      <c r="B173" s="246"/>
      <c r="C173" s="283"/>
      <c r="D173" s="254"/>
    </row>
    <row r="174" spans="1:4">
      <c r="A174" s="245"/>
      <c r="B174" s="246"/>
      <c r="C174" s="283"/>
      <c r="D174" s="254"/>
    </row>
    <row r="175" spans="1:4">
      <c r="A175" s="245"/>
      <c r="B175" s="246"/>
      <c r="C175" s="283"/>
      <c r="D175" s="254"/>
    </row>
    <row r="176" spans="1:4">
      <c r="A176" s="245"/>
      <c r="B176" s="246"/>
      <c r="C176" s="283"/>
      <c r="D176" s="254"/>
    </row>
    <row r="177" spans="1:4">
      <c r="A177" s="245"/>
      <c r="B177" s="246"/>
      <c r="C177" s="283"/>
      <c r="D177" s="254"/>
    </row>
    <row r="178" spans="1:4">
      <c r="A178" s="245"/>
      <c r="B178" s="246"/>
      <c r="C178" s="283"/>
      <c r="D178" s="254"/>
    </row>
    <row r="179" spans="1:4">
      <c r="A179" s="245"/>
      <c r="B179" s="246"/>
      <c r="C179" s="283"/>
      <c r="D179" s="254"/>
    </row>
    <row r="180" spans="1:4">
      <c r="A180" s="245"/>
      <c r="B180" s="246"/>
      <c r="C180" s="283"/>
      <c r="D180" s="254"/>
    </row>
    <row r="181" spans="1:4">
      <c r="A181" s="245"/>
      <c r="B181" s="246"/>
      <c r="C181" s="283"/>
      <c r="D181" s="254"/>
    </row>
    <row r="182" spans="1:4">
      <c r="A182" s="245"/>
      <c r="B182" s="246"/>
      <c r="C182" s="283"/>
      <c r="D182" s="254"/>
    </row>
    <row r="183" spans="1:4">
      <c r="A183" s="245"/>
      <c r="B183" s="246"/>
      <c r="C183" s="283"/>
      <c r="D183" s="254"/>
    </row>
    <row r="184" spans="1:4">
      <c r="A184" s="245"/>
      <c r="B184" s="246"/>
      <c r="C184" s="283"/>
      <c r="D184" s="254"/>
    </row>
    <row r="185" spans="1:4">
      <c r="A185" s="245"/>
      <c r="B185" s="246"/>
      <c r="C185" s="283"/>
      <c r="D185" s="254"/>
    </row>
    <row r="186" spans="1:4">
      <c r="A186" s="245"/>
      <c r="B186" s="246"/>
      <c r="C186" s="283"/>
      <c r="D186" s="254"/>
    </row>
    <row r="187" spans="1:4">
      <c r="A187" s="245"/>
      <c r="B187" s="246"/>
      <c r="C187" s="283"/>
      <c r="D187" s="254"/>
    </row>
    <row r="188" spans="1:4">
      <c r="A188" s="245"/>
      <c r="B188" s="246"/>
      <c r="C188" s="283"/>
      <c r="D188" s="254"/>
    </row>
    <row r="189" spans="1:4">
      <c r="A189" s="245"/>
      <c r="B189" s="246"/>
      <c r="C189" s="283"/>
      <c r="D189" s="254"/>
    </row>
    <row r="190" spans="1:4">
      <c r="A190" s="245"/>
      <c r="B190" s="246"/>
      <c r="C190" s="283"/>
      <c r="D190" s="254"/>
    </row>
    <row r="191" spans="1:4">
      <c r="A191" s="245"/>
      <c r="B191" s="246"/>
      <c r="C191" s="283" t="s">
        <v>6</v>
      </c>
      <c r="D191" s="254" t="s">
        <v>6</v>
      </c>
    </row>
    <row r="192" spans="1:4">
      <c r="A192" s="245"/>
      <c r="B192" s="246"/>
      <c r="C192" s="283" t="s">
        <v>6</v>
      </c>
      <c r="D192" s="254"/>
    </row>
    <row r="193" spans="1:4">
      <c r="A193" s="245"/>
      <c r="B193" s="246"/>
      <c r="C193" s="283" t="s">
        <v>6</v>
      </c>
      <c r="D193" s="254"/>
    </row>
    <row r="194" spans="1:4">
      <c r="A194" s="245"/>
      <c r="B194" s="246"/>
      <c r="C194" s="283" t="s">
        <v>6</v>
      </c>
      <c r="D194" s="254"/>
    </row>
    <row r="195" spans="1:4" ht="15" thickBot="1">
      <c r="A195" s="262"/>
      <c r="B195" s="255"/>
      <c r="C195" s="284"/>
      <c r="D195" s="286"/>
    </row>
    <row r="196" spans="1:4" ht="15" thickBot="1">
      <c r="A196" s="619" t="s">
        <v>192</v>
      </c>
      <c r="B196" s="620"/>
      <c r="C196" s="153">
        <f>SUM(C151:C195)</f>
        <v>0</v>
      </c>
      <c r="D196" s="136">
        <f>SUM(D151:D195)</f>
        <v>0</v>
      </c>
    </row>
    <row r="197" spans="1:4" ht="15" thickBot="1">
      <c r="A197" s="624" t="str">
        <f>CONCATENATE("Blad 1-4   Total summa minuter ",(C46+C96+C146+C196)," eller ", H6," timme/ar och ",I6," minut/er samt ",K6," kr i reseersättning" )</f>
        <v>Blad 1-4   Total summa minuter 0 eller 0 timme/ar och 0 minut/er samt 0 kr i reseersättning</v>
      </c>
      <c r="B197" s="625"/>
      <c r="C197" s="625"/>
      <c r="D197" s="626"/>
    </row>
  </sheetData>
  <sheetProtection sheet="1" objects="1" scenarios="1"/>
  <mergeCells count="14">
    <mergeCell ref="A97:D97"/>
    <mergeCell ref="A147:D147"/>
    <mergeCell ref="A197:D197"/>
    <mergeCell ref="A149:D149"/>
    <mergeCell ref="A99:D99"/>
    <mergeCell ref="A196:B196"/>
    <mergeCell ref="A146:B146"/>
    <mergeCell ref="E1:G1"/>
    <mergeCell ref="H1:J1"/>
    <mergeCell ref="A49:D49"/>
    <mergeCell ref="A1:D1"/>
    <mergeCell ref="A96:B96"/>
    <mergeCell ref="A46:B46"/>
    <mergeCell ref="A47:D4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zoomScaleNormal="100" workbookViewId="0">
      <selection sqref="A1:C1"/>
    </sheetView>
  </sheetViews>
  <sheetFormatPr defaultRowHeight="14.5"/>
  <cols>
    <col min="1" max="1" width="13" customWidth="1"/>
    <col min="2" max="2" width="56.1796875" customWidth="1"/>
    <col min="3" max="3" width="14.453125" customWidth="1"/>
  </cols>
  <sheetData>
    <row r="1" spans="1:3" ht="15" thickBot="1">
      <c r="A1" s="628" t="str">
        <f>CONCATENATE("Ersättning för utgifter gällande ",Basuppgifter!A9," ",Basuppgifter!B9,".")</f>
        <v>Ersättning för utgifter gällande  .</v>
      </c>
      <c r="B1" s="629"/>
      <c r="C1" s="630"/>
    </row>
    <row r="2" spans="1:3">
      <c r="A2" s="362" t="s">
        <v>26</v>
      </c>
      <c r="B2" s="363" t="s">
        <v>224</v>
      </c>
      <c r="C2" s="364" t="s">
        <v>225</v>
      </c>
    </row>
    <row r="3" spans="1:3">
      <c r="A3" s="365"/>
      <c r="B3" s="366"/>
      <c r="C3" s="367" t="s">
        <v>6</v>
      </c>
    </row>
    <row r="4" spans="1:3">
      <c r="A4" s="365"/>
      <c r="B4" s="366"/>
      <c r="C4" s="367"/>
    </row>
    <row r="5" spans="1:3">
      <c r="A5" s="365"/>
      <c r="B5" s="366"/>
      <c r="C5" s="367"/>
    </row>
    <row r="6" spans="1:3">
      <c r="A6" s="365"/>
      <c r="B6" s="366"/>
      <c r="C6" s="367"/>
    </row>
    <row r="7" spans="1:3">
      <c r="A7" s="365"/>
      <c r="B7" s="366"/>
      <c r="C7" s="367"/>
    </row>
    <row r="8" spans="1:3">
      <c r="A8" s="365"/>
      <c r="B8" s="366"/>
      <c r="C8" s="367"/>
    </row>
    <row r="9" spans="1:3">
      <c r="A9" s="365"/>
      <c r="B9" s="366"/>
      <c r="C9" s="367"/>
    </row>
    <row r="10" spans="1:3">
      <c r="A10" s="365"/>
      <c r="B10" s="366"/>
      <c r="C10" s="367"/>
    </row>
    <row r="11" spans="1:3">
      <c r="A11" s="365"/>
      <c r="B11" s="366"/>
      <c r="C11" s="367"/>
    </row>
    <row r="12" spans="1:3">
      <c r="A12" s="365"/>
      <c r="B12" s="366"/>
      <c r="C12" s="367"/>
    </row>
    <row r="13" spans="1:3">
      <c r="A13" s="365"/>
      <c r="B13" s="366"/>
      <c r="C13" s="367"/>
    </row>
    <row r="14" spans="1:3">
      <c r="A14" s="365"/>
      <c r="B14" s="366"/>
      <c r="C14" s="367"/>
    </row>
    <row r="15" spans="1:3">
      <c r="A15" s="365"/>
      <c r="B15" s="366"/>
      <c r="C15" s="367"/>
    </row>
    <row r="16" spans="1:3">
      <c r="A16" s="365"/>
      <c r="B16" s="366"/>
      <c r="C16" s="367"/>
    </row>
    <row r="17" spans="1:3">
      <c r="A17" s="365"/>
      <c r="B17" s="366"/>
      <c r="C17" s="367"/>
    </row>
    <row r="18" spans="1:3">
      <c r="A18" s="365"/>
      <c r="B18" s="366"/>
      <c r="C18" s="367"/>
    </row>
    <row r="19" spans="1:3">
      <c r="A19" s="365"/>
      <c r="B19" s="366"/>
      <c r="C19" s="367"/>
    </row>
    <row r="20" spans="1:3">
      <c r="A20" s="365"/>
      <c r="B20" s="366"/>
      <c r="C20" s="367"/>
    </row>
    <row r="21" spans="1:3">
      <c r="A21" s="365"/>
      <c r="B21" s="366"/>
      <c r="C21" s="367"/>
    </row>
    <row r="22" spans="1:3">
      <c r="A22" s="365"/>
      <c r="B22" s="366"/>
      <c r="C22" s="367"/>
    </row>
    <row r="23" spans="1:3">
      <c r="A23" s="365"/>
      <c r="B23" s="366"/>
      <c r="C23" s="367"/>
    </row>
    <row r="24" spans="1:3">
      <c r="A24" s="365"/>
      <c r="B24" s="366"/>
      <c r="C24" s="367"/>
    </row>
    <row r="25" spans="1:3">
      <c r="A25" s="365"/>
      <c r="B25" s="366"/>
      <c r="C25" s="367"/>
    </row>
    <row r="26" spans="1:3">
      <c r="A26" s="365"/>
      <c r="B26" s="366"/>
      <c r="C26" s="367"/>
    </row>
    <row r="27" spans="1:3">
      <c r="A27" s="365"/>
      <c r="B27" s="366"/>
      <c r="C27" s="367"/>
    </row>
    <row r="28" spans="1:3">
      <c r="A28" s="365"/>
      <c r="B28" s="366"/>
      <c r="C28" s="367"/>
    </row>
    <row r="29" spans="1:3">
      <c r="A29" s="365"/>
      <c r="B29" s="366"/>
      <c r="C29" s="367"/>
    </row>
    <row r="30" spans="1:3">
      <c r="A30" s="365"/>
      <c r="B30" s="366"/>
      <c r="C30" s="367"/>
    </row>
    <row r="31" spans="1:3">
      <c r="A31" s="365"/>
      <c r="B31" s="366"/>
      <c r="C31" s="367"/>
    </row>
    <row r="32" spans="1:3">
      <c r="A32" s="365"/>
      <c r="B32" s="366"/>
      <c r="C32" s="367"/>
    </row>
    <row r="33" spans="1:3">
      <c r="A33" s="365"/>
      <c r="B33" s="366"/>
      <c r="C33" s="367"/>
    </row>
    <row r="34" spans="1:3">
      <c r="A34" s="365"/>
      <c r="B34" s="366"/>
      <c r="C34" s="367"/>
    </row>
    <row r="35" spans="1:3">
      <c r="A35" s="365"/>
      <c r="B35" s="371"/>
      <c r="C35" s="367"/>
    </row>
    <row r="36" spans="1:3">
      <c r="A36" s="365"/>
      <c r="B36" s="366"/>
      <c r="C36" s="367"/>
    </row>
    <row r="37" spans="1:3">
      <c r="A37" s="365"/>
      <c r="B37" s="366"/>
      <c r="C37" s="367"/>
    </row>
    <row r="38" spans="1:3">
      <c r="A38" s="365"/>
      <c r="B38" s="366"/>
      <c r="C38" s="367"/>
    </row>
    <row r="39" spans="1:3">
      <c r="A39" s="365"/>
      <c r="B39" s="366"/>
      <c r="C39" s="367"/>
    </row>
    <row r="40" spans="1:3">
      <c r="A40" s="365"/>
      <c r="B40" s="366"/>
      <c r="C40" s="367"/>
    </row>
    <row r="41" spans="1:3">
      <c r="A41" s="365"/>
      <c r="B41" s="366"/>
      <c r="C41" s="367"/>
    </row>
    <row r="42" spans="1:3">
      <c r="A42" s="365"/>
      <c r="B42" s="366"/>
      <c r="C42" s="367"/>
    </row>
    <row r="43" spans="1:3">
      <c r="A43" s="365"/>
      <c r="B43" s="366"/>
      <c r="C43" s="367"/>
    </row>
    <row r="44" spans="1:3" ht="15" thickBot="1">
      <c r="A44" s="369"/>
      <c r="B44" s="370" t="s">
        <v>127</v>
      </c>
      <c r="C44" s="368">
        <f>SUM(C3:C43)</f>
        <v>0</v>
      </c>
    </row>
  </sheetData>
  <sheetProtection sheet="1" objects="1" scenarios="1"/>
  <mergeCells count="1">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6</vt:i4>
      </vt:variant>
    </vt:vector>
  </HeadingPairs>
  <TitlesOfParts>
    <vt:vector size="16" baseType="lpstr">
      <vt:lpstr>Basuppgifter</vt:lpstr>
      <vt:lpstr>Redovisningsblad</vt:lpstr>
      <vt:lpstr>Årsredovisning</vt:lpstr>
      <vt:lpstr>Spec övriga bankinsät. </vt:lpstr>
      <vt:lpstr>Spec övriga utgifter</vt:lpstr>
      <vt:lpstr>Budget </vt:lpstr>
      <vt:lpstr>Nästa års IB</vt:lpstr>
      <vt:lpstr>Dagbok &amp; reseräkning</vt:lpstr>
      <vt:lpstr>Ersättning för utgifter</vt:lpstr>
      <vt:lpstr>Tips</vt:lpstr>
      <vt:lpstr>'Budget '!Utskriftsområde</vt:lpstr>
      <vt:lpstr>'Dagbok &amp; reseräkning'!Utskriftsområde</vt:lpstr>
      <vt:lpstr>Redovisningsblad!Utskriftsområde</vt:lpstr>
      <vt:lpstr>'Spec övriga bankinsät. '!Utskriftsområde</vt:lpstr>
      <vt:lpstr>'Spec övriga utgifter'!Utskriftsområde</vt:lpstr>
      <vt:lpstr>Årsredovisning!Utskriftsområde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för ställföreträdare</dc:title>
  <dc:creator>Rolf Larsson</dc:creator>
  <cp:lastModifiedBy>Stefan Franzén</cp:lastModifiedBy>
  <cp:lastPrinted>2019-05-15T14:10:46Z</cp:lastPrinted>
  <dcterms:created xsi:type="dcterms:W3CDTF">2019-01-19T12:43:13Z</dcterms:created>
  <dcterms:modified xsi:type="dcterms:W3CDTF">2021-10-20T13:19:48Z</dcterms:modified>
  <cp:category>God man</cp:category>
</cp:coreProperties>
</file>